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Rekapitulácia stavby" sheetId="1" r:id="rId1"/>
    <sheet name="01 - ASR" sheetId="2" r:id="rId2"/>
    <sheet name="02 - Vykurovanie" sheetId="3" r:id="rId3"/>
    <sheet name="04 - Vzduchotechnika" sheetId="4" r:id="rId4"/>
    <sheet name="03 - Zdravotná inštalácia" sheetId="5" r:id="rId5"/>
    <sheet name="05 - Elektroinštalácia" sheetId="6" r:id="rId6"/>
  </sheets>
  <definedNames>
    <definedName name="_xlnm.Print_Area" localSheetId="1">'01 - ASR'!$C$4:$Q$353</definedName>
    <definedName name="_xlnm.Print_Area" localSheetId="2">'02 - Vykurovanie'!$C$3:$Q$231</definedName>
    <definedName name="_xlnm.Print_Area" localSheetId="4">'03 - Zdravotná inštalácia'!$C$3:$Q$237</definedName>
    <definedName name="_xlnm.Print_Area" localSheetId="3">'04 - Vzduchotechnika'!$C$3:$Q$226</definedName>
    <definedName name="_xlnm.Print_Area" localSheetId="5">'05 - Elektroinštalácia'!$C$3:$Q$251</definedName>
    <definedName name="_xlnm.Print_Area" localSheetId="0">'Rekapitulácia stavby'!$B$3:$AQ$97</definedName>
  </definedNames>
  <calcPr fullCalcOnLoad="1"/>
</workbook>
</file>

<file path=xl/sharedStrings.xml><?xml version="1.0" encoding="utf-8"?>
<sst xmlns="http://schemas.openxmlformats.org/spreadsheetml/2006/main" count="7502" uniqueCount="1688">
  <si>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</si>
  <si>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</si>
  <si>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</si>
  <si>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</si>
  <si>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</si>
  <si>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</si>
  <si>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</si>
  <si>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</si>
  <si>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</si>
  <si>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</si>
  <si>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</si>
  <si>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</si>
  <si>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</si>
  <si>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142</t>
  </si>
  <si>
    <t>Stavba:</t>
  </si>
  <si>
    <t>Rozširenie kapacít MŠ - Galaktická 9 elokované pracovisko</t>
  </si>
  <si>
    <t>JKSO:</t>
  </si>
  <si>
    <t>KS:</t>
  </si>
  <si>
    <t>Miesto:</t>
  </si>
  <si>
    <t>Galaktická 9, Košice</t>
  </si>
  <si>
    <t>Dátum:</t>
  </si>
  <si>
    <t>16.2.2018</t>
  </si>
  <si>
    <t>Objednávateľ:</t>
  </si>
  <si>
    <t>IČO:</t>
  </si>
  <si>
    <t xml:space="preserve">Mesto Košice, Trieda SNP 48/A, Košice </t>
  </si>
  <si>
    <t>IČO DPH:</t>
  </si>
  <si>
    <t>Zhotoviteľ:</t>
  </si>
  <si>
    <t xml:space="preserve"> </t>
  </si>
  <si>
    <t>Projektant:</t>
  </si>
  <si>
    <t>Progressum s.r.o.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</si>
  <si>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</si>
  <si>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</si>
  <si>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</si>
  <si>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</si>
  <si>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</si>
  <si>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</si>
  <si>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</si>
  <si>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</si>
  <si>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</si>
  <si>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</si>
  <si>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</si>
  <si>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</si>
  <si>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</si>
  <si>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</si>
  <si>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</si>
  <si>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</si>
  <si>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</si>
  <si>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</si>
  <si>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</si>
  <si>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</si>
  <si>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</si>
  <si>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</si>
  <si>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</si>
  <si>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</si>
  <si>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</si>
  <si>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</si>
  <si>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</si>
  <si>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</si>
  <si>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</si>
  <si>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</si>
  <si>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</si>
  <si>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</si>
  <si>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</si>
  <si>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</si>
  <si>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</si>
  <si>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</si>
  <si>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</si>
  <si>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</si>
  <si>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</si>
  <si>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</si>
  <si>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</si>
  <si>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</si>
  <si>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</si>
  <si>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</si>
  <si>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</si>
  <si>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{48718bb9-c706-4cf5-8200-e8f38ae689e3}</t>
  </si>
  <si>
    <t>{00000000-0000-0000-0000-000000000000}</t>
  </si>
  <si>
    <t>01</t>
  </si>
  <si>
    <t>ASR</t>
  </si>
  <si>
    <t>1</t>
  </si>
  <si>
    <t>{cf97eb8d-81ba-4127-b7d5-5b50bb4d4997}</t>
  </si>
  <si>
    <t>02</t>
  </si>
  <si>
    <t>Vykurovanie</t>
  </si>
  <si>
    <t>{ab30dc36-b2ce-4fce-bd81-397a3ab303a3}</t>
  </si>
  <si>
    <t>04</t>
  </si>
  <si>
    <t>Vzduchotechnika</t>
  </si>
  <si>
    <t>{40e92300-7d9d-4090-a069-95a1e473c37d}</t>
  </si>
  <si>
    <t>03</t>
  </si>
  <si>
    <t>Zdravotná inštalácia</t>
  </si>
  <si>
    <t>{630b91d8-1e40-4b32-b347-00731cdf0836}</t>
  </si>
  <si>
    <t>05</t>
  </si>
  <si>
    <t>Elektroinštalácia</t>
  </si>
  <si>
    <t>{026ae85e-55de-4ee3-a05b-52b28782d35a}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</si>
  <si>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</si>
  <si>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</si>
  <si>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</si>
  <si>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</si>
  <si>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</si>
  <si>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</si>
  <si>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</si>
  <si>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01 - ASR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</si>
  <si>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</si>
  <si>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</si>
  <si>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</si>
  <si>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</si>
  <si>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</si>
  <si>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</si>
  <si>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</si>
  <si>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</si>
  <si>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</si>
  <si>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</si>
  <si>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</si>
  <si>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</si>
  <si>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</si>
  <si>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</si>
  <si>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</si>
  <si>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</si>
  <si>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723 - Zdravotechnika - plynovod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</si>
  <si>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</si>
  <si>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</si>
  <si>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</si>
  <si>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</si>
  <si>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</si>
  <si>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</si>
  <si>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</si>
  <si>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</si>
  <si>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</si>
  <si>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</si>
  <si>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</si>
  <si>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</si>
  <si>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</si>
  <si>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</si>
  <si>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43-M - Montáž oceľových konštrukcií</t>
  </si>
  <si>
    <t xml:space="preserve">    OO - Ostatne práce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</si>
  <si>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</si>
  <si>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</si>
  <si>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</si>
  <si>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</si>
  <si>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</si>
  <si>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</si>
  <si>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</si>
  <si>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</si>
  <si>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</si>
  <si>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</si>
  <si>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</si>
  <si>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</si>
  <si>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</si>
  <si>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</si>
  <si>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</si>
  <si>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</si>
  <si>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</si>
  <si>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132301201</t>
  </si>
  <si>
    <t>Výkop ryhy šírky 600-2000mm hor 4 do 100 m3</t>
  </si>
  <si>
    <t>m3</t>
  </si>
  <si>
    <t>4</t>
  </si>
  <si>
    <t>2</t>
  </si>
  <si>
    <t>1122682349</t>
  </si>
  <si>
    <t>162706111</t>
  </si>
  <si>
    <t>Vodorovné premiestnenie výkopku bez naloženia, ale so zlož. zemín schopných zúrod. nad 5000 do 6000 m</t>
  </si>
  <si>
    <t>-117778529</t>
  </si>
  <si>
    <t>3</t>
  </si>
  <si>
    <t>162706119</t>
  </si>
  <si>
    <t>Vodorovné premiestnenie výkopku bez naloženia. Príplatok k cene za každých ďalších aj začatých 1000 m</t>
  </si>
  <si>
    <t>86347973</t>
  </si>
  <si>
    <t>167101101</t>
  </si>
  <si>
    <t>Nakladanie neuľahnutého výkopku z hornín tr.1-4 do 100 m3</t>
  </si>
  <si>
    <t>27592721</t>
  </si>
  <si>
    <t>5</t>
  </si>
  <si>
    <t>171201201</t>
  </si>
  <si>
    <t>Uloženie sypaniny na skládky do 100 m3</t>
  </si>
  <si>
    <t>-878275513</t>
  </si>
  <si>
    <t>6</t>
  </si>
  <si>
    <t>171209002</t>
  </si>
  <si>
    <t>Poplatok za skladovanie - zemina a kamenivo (17 05) ostatné</t>
  </si>
  <si>
    <t>t</t>
  </si>
  <si>
    <t>-1167293243</t>
  </si>
  <si>
    <t>7</t>
  </si>
  <si>
    <t>174201101</t>
  </si>
  <si>
    <t>Zásyp sypaninou bez zhutnenia jám, šachiet, rýh, zárezov alebo okolo objektov do 100 m3</t>
  </si>
  <si>
    <t>-1878465364</t>
  </si>
  <si>
    <t>8</t>
  </si>
  <si>
    <t>184806114R</t>
  </si>
  <si>
    <t>Rez stromu presvetľovaním, netŕňového</t>
  </si>
  <si>
    <t>ks</t>
  </si>
  <si>
    <t>782194667</t>
  </si>
  <si>
    <t>9</t>
  </si>
  <si>
    <t>275321312</t>
  </si>
  <si>
    <t xml:space="preserve">Betón základových pätiek, železový (bez výstuže), tr.C 20/25 </t>
  </si>
  <si>
    <t>1082222808</t>
  </si>
  <si>
    <t>10</t>
  </si>
  <si>
    <t>311273801</t>
  </si>
  <si>
    <t>1833360284</t>
  </si>
  <si>
    <t>11</t>
  </si>
  <si>
    <t>317165101</t>
  </si>
  <si>
    <t>1710228973</t>
  </si>
  <si>
    <t>12</t>
  </si>
  <si>
    <t>317165121</t>
  </si>
  <si>
    <t>237742263</t>
  </si>
  <si>
    <t>13</t>
  </si>
  <si>
    <t>317165126R</t>
  </si>
  <si>
    <t>644424858</t>
  </si>
  <si>
    <t>14</t>
  </si>
  <si>
    <t>342272104</t>
  </si>
  <si>
    <t>m2</t>
  </si>
  <si>
    <t>1127902198</t>
  </si>
  <si>
    <t>15</t>
  </si>
  <si>
    <t>342272107</t>
  </si>
  <si>
    <t>-99336386</t>
  </si>
  <si>
    <t>16</t>
  </si>
  <si>
    <t>434141112R</t>
  </si>
  <si>
    <t>kpl</t>
  </si>
  <si>
    <t>997835753</t>
  </si>
  <si>
    <t>17</t>
  </si>
  <si>
    <t>611421331</t>
  </si>
  <si>
    <t>Oprava vnútorných vápenných omietok stropov železobetónových rovných tvárnicových a klenieb,  opravovaná plocha nad 10 do 30 % štukových</t>
  </si>
  <si>
    <t>575921348</t>
  </si>
  <si>
    <t>18</t>
  </si>
  <si>
    <t>612421331</t>
  </si>
  <si>
    <t>Oprava vnútorných vápenných omietok stien, v množstve opravenej plochy nad 10 do 30 % štukových</t>
  </si>
  <si>
    <t>-580665417</t>
  </si>
  <si>
    <t>19</t>
  </si>
  <si>
    <t>612462055</t>
  </si>
  <si>
    <t xml:space="preserve">Vnútorná omietka stien jadrová </t>
  </si>
  <si>
    <t>-1965658190</t>
  </si>
  <si>
    <t>612465113</t>
  </si>
  <si>
    <t xml:space="preserve">Príprava vnútorného podkladu stien , penetračný náter </t>
  </si>
  <si>
    <t>1945403646</t>
  </si>
  <si>
    <t>21</t>
  </si>
  <si>
    <t>612465136</t>
  </si>
  <si>
    <t>Vnútorná omietka stien , vápennocementová, strojné miešanie, ručné nanášanie</t>
  </si>
  <si>
    <t>180549363</t>
  </si>
  <si>
    <t>22</t>
  </si>
  <si>
    <t>612481119</t>
  </si>
  <si>
    <t>Potiahnutie vnútorných stien sklotextílnou mriežkou s celoplošným prilepením</t>
  </si>
  <si>
    <t>-1552369346</t>
  </si>
  <si>
    <t>23</t>
  </si>
  <si>
    <t>612491503</t>
  </si>
  <si>
    <t>Vnútorný náter omietok stien - maľba s detskými motívmy</t>
  </si>
  <si>
    <t>-2052556330</t>
  </si>
  <si>
    <t>24</t>
  </si>
  <si>
    <t>612491503R</t>
  </si>
  <si>
    <t xml:space="preserve">Tabuľový náter stien - disperzný </t>
  </si>
  <si>
    <t>1278192215</t>
  </si>
  <si>
    <t>25</t>
  </si>
  <si>
    <t>631312711</t>
  </si>
  <si>
    <t>Mazanina z betónu prostého (m3) tr.C 25/30 hr.nad 50 do 80 mm</t>
  </si>
  <si>
    <t>266122984</t>
  </si>
  <si>
    <t>26</t>
  </si>
  <si>
    <t>632200030</t>
  </si>
  <si>
    <t xml:space="preserve">Montáž dlažby 40x40 kladená na sucho na rektifikačné terče výšky 70 - 100 mm na plochých strechách, </t>
  </si>
  <si>
    <t>-560158343</t>
  </si>
  <si>
    <t>27</t>
  </si>
  <si>
    <t>M</t>
  </si>
  <si>
    <t>5922900790</t>
  </si>
  <si>
    <t>Platňa 40/40/ cm</t>
  </si>
  <si>
    <t>-433050091</t>
  </si>
  <si>
    <t>28</t>
  </si>
  <si>
    <t>632450290</t>
  </si>
  <si>
    <t>Samonivelizačná podlahová stierka , hr. 10 mm</t>
  </si>
  <si>
    <t>-1115166740</t>
  </si>
  <si>
    <t>29</t>
  </si>
  <si>
    <t>632450310</t>
  </si>
  <si>
    <t>659667617</t>
  </si>
  <si>
    <t>30</t>
  </si>
  <si>
    <t>634601523R</t>
  </si>
  <si>
    <t xml:space="preserve">Zaplnenie dilatačných škár tmelom akrylátovým šírky škáry nad 15 do 20 mm </t>
  </si>
  <si>
    <t>m</t>
  </si>
  <si>
    <t>-1437981323</t>
  </si>
  <si>
    <t>31</t>
  </si>
  <si>
    <t>642942111</t>
  </si>
  <si>
    <t>Osadenie oceľovej dverovej zárubne alebo rámu, plochy otvoru do 2,5 m2</t>
  </si>
  <si>
    <t>-1260765757</t>
  </si>
  <si>
    <t>32</t>
  </si>
  <si>
    <t>5533190000</t>
  </si>
  <si>
    <t>Zárubňa oceľová CgU 60x197x6cm L</t>
  </si>
  <si>
    <t>-748506694</t>
  </si>
  <si>
    <t>33</t>
  </si>
  <si>
    <t>5533190200</t>
  </si>
  <si>
    <t>Zárubňa oceľová CgU 70x197x6cm L</t>
  </si>
  <si>
    <t>-1262764197</t>
  </si>
  <si>
    <t>34</t>
  </si>
  <si>
    <t>5533190400</t>
  </si>
  <si>
    <t>Zárubňa oceľová CgU 80x197x6cm L</t>
  </si>
  <si>
    <t>-528737911</t>
  </si>
  <si>
    <t>35</t>
  </si>
  <si>
    <t>5533190600</t>
  </si>
  <si>
    <t>Zárubňa oceľová CgU 90x197x6cm L</t>
  </si>
  <si>
    <t>1559660471</t>
  </si>
  <si>
    <t>36</t>
  </si>
  <si>
    <t>919735112</t>
  </si>
  <si>
    <t>Rezanie existujúceho asfaltového krytu alebo podkladu hĺbky nad 50 do 100 mm</t>
  </si>
  <si>
    <t>1314036607</t>
  </si>
  <si>
    <t>37</t>
  </si>
  <si>
    <t>941941031</t>
  </si>
  <si>
    <t>Montáž lešenia ľahkého pracovného radového s podlahami šírky od 0,80 do 1,00 m, výšky do 10 m</t>
  </si>
  <si>
    <t>1966520684</t>
  </si>
  <si>
    <t>38</t>
  </si>
  <si>
    <t>941941191</t>
  </si>
  <si>
    <t>Príplatok za prvý a každý ďalší i začatý mesiac použitia lešenia ľahkého pracovného radového s podlahami šírky od 0,80 do 1,00 m, výšky do 10 m</t>
  </si>
  <si>
    <t>1448498596</t>
  </si>
  <si>
    <t>39</t>
  </si>
  <si>
    <t>941941831</t>
  </si>
  <si>
    <t>Demontáž lešenia ľahkého pracovného radového s podlahami šírky nad 0,80 do 1,00 m, výšky do 10 m</t>
  </si>
  <si>
    <t>807364526</t>
  </si>
  <si>
    <t>40</t>
  </si>
  <si>
    <t>941955001</t>
  </si>
  <si>
    <t>Lešenie ľahké pracovné pomocné, s výškou lešeňovej podlahy do 1,20 m</t>
  </si>
  <si>
    <t>-1526834238</t>
  </si>
  <si>
    <t>41</t>
  </si>
  <si>
    <t>941955102</t>
  </si>
  <si>
    <t>Lešenie ľahké pracovné v schodisku plochy do 6 m2, s výškou lešeňovej podlahy nad 1,50 do 3,5 m</t>
  </si>
  <si>
    <t>-1362132544</t>
  </si>
  <si>
    <t>42</t>
  </si>
  <si>
    <t>952901111</t>
  </si>
  <si>
    <t>Vyčistenie budov pri výške podlaží do 4m</t>
  </si>
  <si>
    <t>-1916681203</t>
  </si>
  <si>
    <t>43</t>
  </si>
  <si>
    <t>962081131</t>
  </si>
  <si>
    <t>Búranie muriva priečok zo sklenených tvárnic, hr. do 100 mm,  -0,05500t</t>
  </si>
  <si>
    <t>1852439076</t>
  </si>
  <si>
    <t>44</t>
  </si>
  <si>
    <t>962086111R</t>
  </si>
  <si>
    <t>-977482388</t>
  </si>
  <si>
    <t>45</t>
  </si>
  <si>
    <t>962086121</t>
  </si>
  <si>
    <t>-2025992200</t>
  </si>
  <si>
    <t>46</t>
  </si>
  <si>
    <t>965042121</t>
  </si>
  <si>
    <t>Búranie podkladov pod dlažby, liatych dlažieb a mazanín,betón alebo liaty asfalt hr.do 100 mm, plochy do 1 m2 -2,20000t</t>
  </si>
  <si>
    <t>2119873458</t>
  </si>
  <si>
    <t>47</t>
  </si>
  <si>
    <t>965042131</t>
  </si>
  <si>
    <t>Búranie podkladov pod dlažby, liatych dlažieb a mazanín,betón alebo liaty asfalt hr.do 100 mm, plochy do 4 m2 -2,20000t</t>
  </si>
  <si>
    <t>-682778526</t>
  </si>
  <si>
    <t>48</t>
  </si>
  <si>
    <t>965042241</t>
  </si>
  <si>
    <t>Búranie podkladov pod dlažby, liatych dlažieb a mazanín,betón,liaty asfalt hr.nad 100 mm, plochy nad 4 m2 -2,20000t</t>
  </si>
  <si>
    <t>1733039274</t>
  </si>
  <si>
    <t>49</t>
  </si>
  <si>
    <t>965043341</t>
  </si>
  <si>
    <t>Búranie podkladov pod dlažby, liatych dlažieb a mazanín,betón s poterom,teracom hr.do 100 mm, plochy nad 4 m2  -2,20000t</t>
  </si>
  <si>
    <t>-730998715</t>
  </si>
  <si>
    <t>50</t>
  </si>
  <si>
    <t>965081712</t>
  </si>
  <si>
    <t>Búranie dlažieb, bez podklad. lôžka z xylolit., alebo keramických dlaždíc hr. do 10 mm,  -0,02000t</t>
  </si>
  <si>
    <t>-944291307</t>
  </si>
  <si>
    <t>51</t>
  </si>
  <si>
    <t>968061113</t>
  </si>
  <si>
    <t>Vyvesenie dreveného okenného krídla do suti plochy nad 1, 5 m2, -0,01600t</t>
  </si>
  <si>
    <t>1532971401</t>
  </si>
  <si>
    <t>52</t>
  </si>
  <si>
    <t>968061125</t>
  </si>
  <si>
    <t>Vyvesenie dreveného dverného krídla do suti plochy do 2 m2, -0,02400t</t>
  </si>
  <si>
    <t>-261282354</t>
  </si>
  <si>
    <t>53</t>
  </si>
  <si>
    <t>968062246</t>
  </si>
  <si>
    <t>Vybúranie drevených rámov okien jednoduchých plochy do 4 m2,  -0,02700t</t>
  </si>
  <si>
    <t>1592810776</t>
  </si>
  <si>
    <t>54</t>
  </si>
  <si>
    <t>968062745</t>
  </si>
  <si>
    <t>Vybúranie drevených stien plných, zasklených alebo výkladných,  -0,02400t</t>
  </si>
  <si>
    <t>1800373467</t>
  </si>
  <si>
    <t>55</t>
  </si>
  <si>
    <t>968062991</t>
  </si>
  <si>
    <t>Vybúranie drevených vnútorných obložení výkladov, ostenia a obkladov stien,  -0,00400t</t>
  </si>
  <si>
    <t>-1019534390</t>
  </si>
  <si>
    <t>56</t>
  </si>
  <si>
    <t>968062991R</t>
  </si>
  <si>
    <t>Vybúranie drevených vnútorných parapetov a konzol,  -0,00400t</t>
  </si>
  <si>
    <t>1611775764</t>
  </si>
  <si>
    <t>57</t>
  </si>
  <si>
    <t>968072455</t>
  </si>
  <si>
    <t>Vybúranie kovových dverových zárubní plochy do 2 m2,  -0,07600t</t>
  </si>
  <si>
    <t>293159405</t>
  </si>
  <si>
    <t>58</t>
  </si>
  <si>
    <t>968072876R</t>
  </si>
  <si>
    <t>Vybúranie a vybratie mreží plochy nad 2 m2,  -0,00200t</t>
  </si>
  <si>
    <t>1037736984</t>
  </si>
  <si>
    <t>59</t>
  </si>
  <si>
    <t>968081113</t>
  </si>
  <si>
    <t>Vyvesenie plastového okenného krídla do suti plochy nad 1, 5 m2, -0,02000t</t>
  </si>
  <si>
    <t>870620272</t>
  </si>
  <si>
    <t>60</t>
  </si>
  <si>
    <t>968082356</t>
  </si>
  <si>
    <t>Vybúranie plastových rámov okien dvojitých, plochy cez 2 do 4 m2,  -0,05200t</t>
  </si>
  <si>
    <t>-1550893214</t>
  </si>
  <si>
    <t>61</t>
  </si>
  <si>
    <t>971033351</t>
  </si>
  <si>
    <t>Vybúranie otvoru v murive z plynosilikátu/ žb panelu  do 0, 09 m2 hr.</t>
  </si>
  <si>
    <t>1599904170</t>
  </si>
  <si>
    <t>62</t>
  </si>
  <si>
    <t>972056009</t>
  </si>
  <si>
    <t>Jadrové vrty diamantovými korunkami do D 100 mm do stropov - železobetónových -0,00019t</t>
  </si>
  <si>
    <t>cm</t>
  </si>
  <si>
    <t>-1912675984</t>
  </si>
  <si>
    <t>63</t>
  </si>
  <si>
    <t>972056014</t>
  </si>
  <si>
    <t>Jadrové vrty diamantovými korunkami do D 150 mm do stropov - železobetónových -0,00042t</t>
  </si>
  <si>
    <t>737154986</t>
  </si>
  <si>
    <t>64</t>
  </si>
  <si>
    <t>972056018</t>
  </si>
  <si>
    <t>Jadrové vrty diamantovými korunkami do D 200 mm do stropov - železobetónových -0,00075t</t>
  </si>
  <si>
    <t>464327182</t>
  </si>
  <si>
    <t>65</t>
  </si>
  <si>
    <t>972056019</t>
  </si>
  <si>
    <t>Jadrové vrty diamantovými korunkami do D 225 mm do stropov - železobetónových -0,00095t</t>
  </si>
  <si>
    <t>584789095</t>
  </si>
  <si>
    <t>66</t>
  </si>
  <si>
    <t>972056022</t>
  </si>
  <si>
    <t>Jadrové vrty diamantovými korunkami do D 350 mm do stropov - železobetónových -0,00175t</t>
  </si>
  <si>
    <t>1588519113</t>
  </si>
  <si>
    <t>67</t>
  </si>
  <si>
    <t>976061111</t>
  </si>
  <si>
    <t>Vybúranie drevených zábradlí a madiel,  -0,01600t</t>
  </si>
  <si>
    <t>-762292855</t>
  </si>
  <si>
    <t>68</t>
  </si>
  <si>
    <t>976071111</t>
  </si>
  <si>
    <t>Vybúranie kovových madiel a zábradlí,  -0,03700t</t>
  </si>
  <si>
    <t>1914034808</t>
  </si>
  <si>
    <t>69</t>
  </si>
  <si>
    <t>976071111R</t>
  </si>
  <si>
    <t xml:space="preserve">Úprava zasklenia okna ( demontáž skla, drev. predel + sklo, uprava prestupu po VZT) </t>
  </si>
  <si>
    <t>395030158</t>
  </si>
  <si>
    <t>70</t>
  </si>
  <si>
    <t>976071111R2</t>
  </si>
  <si>
    <t>Demontáž oc. rebríka do odpadu</t>
  </si>
  <si>
    <t>765907826</t>
  </si>
  <si>
    <t>71</t>
  </si>
  <si>
    <t>976071111R5</t>
  </si>
  <si>
    <t>Demontáž školských tabúľ, nábytku, lustrov a ostatných predmetov v dotknutom priestore do odpadu</t>
  </si>
  <si>
    <t>1208682268</t>
  </si>
  <si>
    <t>72</t>
  </si>
  <si>
    <t>976071111R6</t>
  </si>
  <si>
    <t>Demontáž dreveného pódia do odpadu</t>
  </si>
  <si>
    <t>-659974038</t>
  </si>
  <si>
    <t>73</t>
  </si>
  <si>
    <t>976071111R1</t>
  </si>
  <si>
    <t>Presun záhradného domčeka+ demontáž ohrady</t>
  </si>
  <si>
    <t>-2045724379</t>
  </si>
  <si>
    <t>74</t>
  </si>
  <si>
    <t>976071111R3</t>
  </si>
  <si>
    <t>Vysekanie rýh v podlahe a stene pre trasu ZTI, UK, VZT</t>
  </si>
  <si>
    <t>-1045559226</t>
  </si>
  <si>
    <t>75</t>
  </si>
  <si>
    <t>978011141</t>
  </si>
  <si>
    <t>Otlčenie omietok stropov vnútorných vápenných alebo vápennocementových v rozsahu do 30 %,  -0,01000t</t>
  </si>
  <si>
    <t>1947317413</t>
  </si>
  <si>
    <t>76</t>
  </si>
  <si>
    <t>978013141</t>
  </si>
  <si>
    <t>Otlčenie omietok stien vnútorných vápenných alebo vápennocementových v rozsahu do 30 %,  -0,01000t</t>
  </si>
  <si>
    <t>-1049869199</t>
  </si>
  <si>
    <t>77</t>
  </si>
  <si>
    <t>978059531</t>
  </si>
  <si>
    <t>Odsekanie a odobratie stien z obkladačiek vnútorných nad 2 m2,  -0,06800t</t>
  </si>
  <si>
    <t>-1384730947</t>
  </si>
  <si>
    <t>78</t>
  </si>
  <si>
    <t>978059531R</t>
  </si>
  <si>
    <t>Odsekanie a odobratie stien z obkladačiek vnútorných nad 2 m2,  -0,06800t - soklík</t>
  </si>
  <si>
    <t>1488295628</t>
  </si>
  <si>
    <t>79</t>
  </si>
  <si>
    <t>979011111</t>
  </si>
  <si>
    <t>Zvislá doprava sutiny a vybúraných hmôt za prvé podlažie nad alebo pod základným podlažím</t>
  </si>
  <si>
    <t>-1303686224</t>
  </si>
  <si>
    <t>80</t>
  </si>
  <si>
    <t>979011121</t>
  </si>
  <si>
    <t>Zvislá doprava sutiny a vybúraných hmôt za každé ďalšie podlažie</t>
  </si>
  <si>
    <t>706183070</t>
  </si>
  <si>
    <t>81</t>
  </si>
  <si>
    <t>979011131</t>
  </si>
  <si>
    <t>Zvislá doprava sutiny po schodoch ručne do 3.5 m</t>
  </si>
  <si>
    <t>1850303204</t>
  </si>
  <si>
    <t>82</t>
  </si>
  <si>
    <t>979081111</t>
  </si>
  <si>
    <t>Odvoz sutiny a vybúraných hmôt na skládku do 1 km</t>
  </si>
  <si>
    <t>1830853812</t>
  </si>
  <si>
    <t>83</t>
  </si>
  <si>
    <t>979081121</t>
  </si>
  <si>
    <t>Odvoz sutiny a vybúraných hmôt na skládku za každý ďalší 1 km</t>
  </si>
  <si>
    <t>-633158640</t>
  </si>
  <si>
    <t>84</t>
  </si>
  <si>
    <t>979082111</t>
  </si>
  <si>
    <t>Vnútrostavenisková doprava sutiny a vybúraných hmôt do 10 m</t>
  </si>
  <si>
    <t>-1124951609</t>
  </si>
  <si>
    <t>85</t>
  </si>
  <si>
    <t>979082121</t>
  </si>
  <si>
    <t>Vnútrostavenisková doprava sutiny a vybúraných hmôt za každých ďalších 5 m</t>
  </si>
  <si>
    <t>-1330667116</t>
  </si>
  <si>
    <t>86</t>
  </si>
  <si>
    <t>979089012</t>
  </si>
  <si>
    <t>Poplatok za skladovanie - betón, tehly, dlaždice, sklo (17 01 ), ostatné</t>
  </si>
  <si>
    <t>-614074753</t>
  </si>
  <si>
    <t>87</t>
  </si>
  <si>
    <t>998011032</t>
  </si>
  <si>
    <t>Presun hmôt pre budovy (801, 803, 812), zvislá konštr. z blokov, výšky do 12 m</t>
  </si>
  <si>
    <t>829256857</t>
  </si>
  <si>
    <t>88</t>
  </si>
  <si>
    <t>723120805</t>
  </si>
  <si>
    <t>Demontáž potrubia zvarovaného z oceľových rúrok závitových nad 25 do DN 50,  -0,00342t</t>
  </si>
  <si>
    <t>-1303353763</t>
  </si>
  <si>
    <t>89</t>
  </si>
  <si>
    <t>725110811</t>
  </si>
  <si>
    <t>Demontáž záchoda splachovacieho s nádržou alebo s tlakovým splachovačom,  -0,01933t</t>
  </si>
  <si>
    <t>súb.</t>
  </si>
  <si>
    <t>1253023842</t>
  </si>
  <si>
    <t>90</t>
  </si>
  <si>
    <t>725122813</t>
  </si>
  <si>
    <t>Demontáž pisoára s nádržkou a 1 záchodom,  -0,01720t</t>
  </si>
  <si>
    <t>1736874564</t>
  </si>
  <si>
    <t>91</t>
  </si>
  <si>
    <t>725210821</t>
  </si>
  <si>
    <t>Demontáž umývadiel alebo umývadielok bez výtokovej armatúry,  -0,01946t</t>
  </si>
  <si>
    <t>-1540649957</t>
  </si>
  <si>
    <t>92</t>
  </si>
  <si>
    <t>762421302</t>
  </si>
  <si>
    <t>Obloženie stropov alebo strešných podhľadov z dosiek OSB skrutkovaných na zraz hr. dosky 12 mm</t>
  </si>
  <si>
    <t>-1338694910</t>
  </si>
  <si>
    <t>93</t>
  </si>
  <si>
    <t>762421302R</t>
  </si>
  <si>
    <t>D+M interiérovy drevený parapet + konzoly + predné čelo krytu ( ochrana radiátora pred úrazom)</t>
  </si>
  <si>
    <t>-1567098552</t>
  </si>
  <si>
    <t>94</t>
  </si>
  <si>
    <t>762421302R1</t>
  </si>
  <si>
    <t>1195762732</t>
  </si>
  <si>
    <t>95</t>
  </si>
  <si>
    <t>763119522</t>
  </si>
  <si>
    <t>Demontáž sadrokartónovej priečky, jednoduchá nosná oceľová konštrukcia, dvojité opláštenie,  -0,05447t</t>
  </si>
  <si>
    <t>-1027236414</t>
  </si>
  <si>
    <t>96</t>
  </si>
  <si>
    <t>763121111</t>
  </si>
  <si>
    <t>1511603761</t>
  </si>
  <si>
    <t>97</t>
  </si>
  <si>
    <t>763122111</t>
  </si>
  <si>
    <t xml:space="preserve">Predsadená SDK stena  hr. 62,5 mm, jednoduchá kca UD a CD dosky GKB hr. 12,5 mm </t>
  </si>
  <si>
    <t>1118714492</t>
  </si>
  <si>
    <t>98</t>
  </si>
  <si>
    <t>763135010</t>
  </si>
  <si>
    <t>Kazetový podhľad 600 x 600 mm, hrana A, konštrukcia viditeľná + čelo kazetového podhľadu</t>
  </si>
  <si>
    <t>798183232</t>
  </si>
  <si>
    <t>99</t>
  </si>
  <si>
    <t>764311301</t>
  </si>
  <si>
    <t>Krytiny hladké z hliníkového Al plechu, z tabúľ 2000 x 1000 mm, sklon do 30°</t>
  </si>
  <si>
    <t>-152745116</t>
  </si>
  <si>
    <t>100</t>
  </si>
  <si>
    <t>766414112</t>
  </si>
  <si>
    <t>Montáž oblož. stien, stĺpov a pilierov do 5 m2 panelmi obkladovými z drevotriesky, rohy zaobliť</t>
  </si>
  <si>
    <t>-2027975356</t>
  </si>
  <si>
    <t>101</t>
  </si>
  <si>
    <t>6119200001R</t>
  </si>
  <si>
    <t>Drevotrieskový obklad, zaoblené rohy</t>
  </si>
  <si>
    <t>243959519</t>
  </si>
  <si>
    <t>102</t>
  </si>
  <si>
    <t>766621074.1</t>
  </si>
  <si>
    <t>1452402734</t>
  </si>
  <si>
    <t>103</t>
  </si>
  <si>
    <t>K001</t>
  </si>
  <si>
    <t>-1014543686</t>
  </si>
  <si>
    <t>104</t>
  </si>
  <si>
    <t>K002</t>
  </si>
  <si>
    <t>823587178</t>
  </si>
  <si>
    <t>105</t>
  </si>
  <si>
    <t>K003</t>
  </si>
  <si>
    <t>328343986</t>
  </si>
  <si>
    <t>106</t>
  </si>
  <si>
    <t>K004</t>
  </si>
  <si>
    <t>-1522498126</t>
  </si>
  <si>
    <t>107</t>
  </si>
  <si>
    <t>K005</t>
  </si>
  <si>
    <t>1399146353</t>
  </si>
  <si>
    <t>108</t>
  </si>
  <si>
    <t>K006</t>
  </si>
  <si>
    <t>644710545</t>
  </si>
  <si>
    <t>109</t>
  </si>
  <si>
    <t>K007</t>
  </si>
  <si>
    <t>-200385244</t>
  </si>
  <si>
    <t>110</t>
  </si>
  <si>
    <t>K008</t>
  </si>
  <si>
    <t>1210447458</t>
  </si>
  <si>
    <t>111</t>
  </si>
  <si>
    <t>K009</t>
  </si>
  <si>
    <t>-196830014</t>
  </si>
  <si>
    <t>112</t>
  </si>
  <si>
    <t>K010</t>
  </si>
  <si>
    <t>1301029390</t>
  </si>
  <si>
    <t>113</t>
  </si>
  <si>
    <t>K011</t>
  </si>
  <si>
    <t>-1510867410</t>
  </si>
  <si>
    <t>114</t>
  </si>
  <si>
    <t>K012</t>
  </si>
  <si>
    <t>964738854</t>
  </si>
  <si>
    <t>115</t>
  </si>
  <si>
    <t>K013</t>
  </si>
  <si>
    <t>-663558963</t>
  </si>
  <si>
    <t>116</t>
  </si>
  <si>
    <t>K014</t>
  </si>
  <si>
    <t>1579642092</t>
  </si>
  <si>
    <t>117</t>
  </si>
  <si>
    <t>K015</t>
  </si>
  <si>
    <t>-326361282</t>
  </si>
  <si>
    <t>118</t>
  </si>
  <si>
    <t>K016</t>
  </si>
  <si>
    <t>423958451</t>
  </si>
  <si>
    <t>119</t>
  </si>
  <si>
    <t>K017</t>
  </si>
  <si>
    <t>1219201105</t>
  </si>
  <si>
    <t>120</t>
  </si>
  <si>
    <t>K018</t>
  </si>
  <si>
    <t>2031710096</t>
  </si>
  <si>
    <t>121</t>
  </si>
  <si>
    <t>766661512</t>
  </si>
  <si>
    <t>Montáž dverového krídla kompletiz.otváravého z tvrdého dreva s polodrážkou, jednokrídlové</t>
  </si>
  <si>
    <t>-118992313</t>
  </si>
  <si>
    <t>122</t>
  </si>
  <si>
    <t>6116011100</t>
  </si>
  <si>
    <t>Dvere vnútorné hladké plné jednokrídlové   60x197 cm  "ozn D4"</t>
  </si>
  <si>
    <t>-630674000</t>
  </si>
  <si>
    <t>123</t>
  </si>
  <si>
    <t>6116014100</t>
  </si>
  <si>
    <t>Dvere vnútorné hladké plné jednokrídlové   70x197 cm "ozn D3"</t>
  </si>
  <si>
    <t>1418316159</t>
  </si>
  <si>
    <t>124</t>
  </si>
  <si>
    <t>6116017100</t>
  </si>
  <si>
    <t>Dvere vnútorné hladké plné jednokrídlové   80x197 cm  "ozn D2"</t>
  </si>
  <si>
    <t>1996858781</t>
  </si>
  <si>
    <t>125</t>
  </si>
  <si>
    <t>6116020100</t>
  </si>
  <si>
    <t>Dvere vnútorné hladké plné jednokrídlové   90x197 cm " ozn D1"</t>
  </si>
  <si>
    <t>-2090480507</t>
  </si>
  <si>
    <t>126</t>
  </si>
  <si>
    <t>766661512R</t>
  </si>
  <si>
    <t>1730071911</t>
  </si>
  <si>
    <t>127</t>
  </si>
  <si>
    <t>766661512R1</t>
  </si>
  <si>
    <t>D+M oc. dverí + zárubne protipožiarné EW30D3-C, rozmery 900x1970 "ozn D6"</t>
  </si>
  <si>
    <t>1837834951</t>
  </si>
  <si>
    <t>128</t>
  </si>
  <si>
    <t>998766102</t>
  </si>
  <si>
    <t>Presun hmot pre konštrukcie stolárske v objektoch výšky nad 6 do 12 m</t>
  </si>
  <si>
    <t>235468985</t>
  </si>
  <si>
    <t>767132812</t>
  </si>
  <si>
    <t>Demontáž stien a priečok z plechu zváraných,  -0,01800t</t>
  </si>
  <si>
    <t>1481576509</t>
  </si>
  <si>
    <t>130</t>
  </si>
  <si>
    <t>767230075</t>
  </si>
  <si>
    <t>Montáž  madla na zábradlie</t>
  </si>
  <si>
    <t>-431900318</t>
  </si>
  <si>
    <t>131</t>
  </si>
  <si>
    <t>5534667380</t>
  </si>
  <si>
    <t xml:space="preserve">Madlo na zábradlie </t>
  </si>
  <si>
    <t>1363323412</t>
  </si>
  <si>
    <t>132</t>
  </si>
  <si>
    <t>767392802</t>
  </si>
  <si>
    <t>Demontáž krytín striech z plechov skrutkovaných,  -0,00700t</t>
  </si>
  <si>
    <t>982843474</t>
  </si>
  <si>
    <t>133</t>
  </si>
  <si>
    <t>767581801</t>
  </si>
  <si>
    <t>Demontáž podhľadov kaziet,  -0,00500t</t>
  </si>
  <si>
    <t>997114783</t>
  </si>
  <si>
    <t>134</t>
  </si>
  <si>
    <t>767581801R</t>
  </si>
  <si>
    <t>Povrchové začistenie schodiskového zábradlia a nosnej kcie schodiska + výmena poškodených častí zábradlia + nový náter celého zábradlia a oceľovej časti schodiska</t>
  </si>
  <si>
    <t>1577210846</t>
  </si>
  <si>
    <t>135</t>
  </si>
  <si>
    <t>767581801R1</t>
  </si>
  <si>
    <t xml:space="preserve">D+ M oc.plechu na oc. schodiskách ( uzatvorenie schodiska podstupnicou navarením ) </t>
  </si>
  <si>
    <t>2144762353</t>
  </si>
  <si>
    <t>136</t>
  </si>
  <si>
    <t>767581801R2</t>
  </si>
  <si>
    <t>Doplnenie zvislých stĺpikov do každého poľa medzi existujúce + dvojnásobnýá náter "ozn16"</t>
  </si>
  <si>
    <t>-1970608403</t>
  </si>
  <si>
    <t>137</t>
  </si>
  <si>
    <t>767581801R3</t>
  </si>
  <si>
    <t>D+M dodatočného madla vo výške 500 mm, oc konzola + drevené madlo " pozn 14"</t>
  </si>
  <si>
    <t>1165789899</t>
  </si>
  <si>
    <t>138</t>
  </si>
  <si>
    <t>771411003</t>
  </si>
  <si>
    <t>Montáž soklíkov z obkladačiek do malty veľ. 300 x 72 mm</t>
  </si>
  <si>
    <t>98654614</t>
  </si>
  <si>
    <t>139</t>
  </si>
  <si>
    <t>5978651190</t>
  </si>
  <si>
    <t>Ker. sokel, rozmer 298x72x8 mm</t>
  </si>
  <si>
    <t>-1289468814</t>
  </si>
  <si>
    <t>140</t>
  </si>
  <si>
    <t>771575109</t>
  </si>
  <si>
    <t>Montáž podláh z dlaždíc keramických do tmelu veľ. 300 x 300 mm</t>
  </si>
  <si>
    <t>-1421945838</t>
  </si>
  <si>
    <t>141</t>
  </si>
  <si>
    <t>5978650320</t>
  </si>
  <si>
    <t>Ker. dlaždice, rozmer 297x297x8 mm,</t>
  </si>
  <si>
    <t>-753627588</t>
  </si>
  <si>
    <t>998771102</t>
  </si>
  <si>
    <t>Presun hmôt pre podlahy z dlaždíc v objektoch výšky nad 6 do 12 m</t>
  </si>
  <si>
    <t>124590926</t>
  </si>
  <si>
    <t>143</t>
  </si>
  <si>
    <t>773521260</t>
  </si>
  <si>
    <t>Podlahy z farebného terazza - jednoduché hr. 20 mm</t>
  </si>
  <si>
    <t>2006899372</t>
  </si>
  <si>
    <t>144</t>
  </si>
  <si>
    <t>998773102</t>
  </si>
  <si>
    <t>Presun hmôt pre podlahy terazzové v objektoch výšky nad 6 do 12 m</t>
  </si>
  <si>
    <t>507288881</t>
  </si>
  <si>
    <t>145</t>
  </si>
  <si>
    <t>776200811</t>
  </si>
  <si>
    <t>Odstránenie povlakových podláh zo schodiskových stupňov lepených -0,0010t</t>
  </si>
  <si>
    <t>445516633</t>
  </si>
  <si>
    <t>146</t>
  </si>
  <si>
    <t>776220116</t>
  </si>
  <si>
    <t>Lepenie povlakových podláh z linolea na schodiskových stupňoch na stupnice rovné</t>
  </si>
  <si>
    <t>-1571964901</t>
  </si>
  <si>
    <t>147</t>
  </si>
  <si>
    <t>2843105000</t>
  </si>
  <si>
    <t>1032531764</t>
  </si>
  <si>
    <t>148</t>
  </si>
  <si>
    <t>776220260</t>
  </si>
  <si>
    <t>Lepenie povlakových podláh z linolea na schodiskových stupňoch na podstupnice</t>
  </si>
  <si>
    <t>1922046415</t>
  </si>
  <si>
    <t>149</t>
  </si>
  <si>
    <t>2006512351</t>
  </si>
  <si>
    <t>150</t>
  </si>
  <si>
    <t>776270117</t>
  </si>
  <si>
    <t>Lepenie schodových hrán</t>
  </si>
  <si>
    <t>2089137586</t>
  </si>
  <si>
    <t>151</t>
  </si>
  <si>
    <t>5538200100</t>
  </si>
  <si>
    <t>Schodová hrana</t>
  </si>
  <si>
    <t>172371489</t>
  </si>
  <si>
    <t>152</t>
  </si>
  <si>
    <t>776460011</t>
  </si>
  <si>
    <t>Lepenie podlahových soklov z linolea vytiahnutím</t>
  </si>
  <si>
    <t>608781768</t>
  </si>
  <si>
    <t>153</t>
  </si>
  <si>
    <t>-1113968923</t>
  </si>
  <si>
    <t>154</t>
  </si>
  <si>
    <t>776470010</t>
  </si>
  <si>
    <t>Lepenie a rezanie podlahových soklov z koberca</t>
  </si>
  <si>
    <t>-1285553838</t>
  </si>
  <si>
    <t>155</t>
  </si>
  <si>
    <t>6970005200</t>
  </si>
  <si>
    <t>-243687358</t>
  </si>
  <si>
    <t>156</t>
  </si>
  <si>
    <t>776511820</t>
  </si>
  <si>
    <t>Odstránenie povlakových podláh z nášľapnej plochy lepených s podložkou,  -0,00100t</t>
  </si>
  <si>
    <t>467646977</t>
  </si>
  <si>
    <t>157</t>
  </si>
  <si>
    <t>776560010</t>
  </si>
  <si>
    <t>Lepenie povlakových podláh z prírodného linolea</t>
  </si>
  <si>
    <t>-1792690273</t>
  </si>
  <si>
    <t>158</t>
  </si>
  <si>
    <t>2101806767</t>
  </si>
  <si>
    <t>159</t>
  </si>
  <si>
    <t>776572310</t>
  </si>
  <si>
    <t>Lepenie textilných podláh - kobercov z pásov</t>
  </si>
  <si>
    <t>-987659707</t>
  </si>
  <si>
    <t>160</t>
  </si>
  <si>
    <t>54237366</t>
  </si>
  <si>
    <t>161</t>
  </si>
  <si>
    <t>776992200</t>
  </si>
  <si>
    <t>Príprava podkladu prebrúsením strojne brúskou na betón</t>
  </si>
  <si>
    <t>-426237119</t>
  </si>
  <si>
    <t>162</t>
  </si>
  <si>
    <t>998776102</t>
  </si>
  <si>
    <t>Presun hmôt pre podlahy povlakové v objektoch výšky nad 6 do 12 m</t>
  </si>
  <si>
    <t>473655351</t>
  </si>
  <si>
    <t>163</t>
  </si>
  <si>
    <t xml:space="preserve">777551944R </t>
  </si>
  <si>
    <t>Hlbkove čistenie terazza+ nanesenie ochrannej polymerovej vrstvy</t>
  </si>
  <si>
    <t>833889321</t>
  </si>
  <si>
    <t>164</t>
  </si>
  <si>
    <t>777651900</t>
  </si>
  <si>
    <t xml:space="preserve">Opravy podláh nátermi disperznými penetračnými </t>
  </si>
  <si>
    <t>-604309392</t>
  </si>
  <si>
    <t>165</t>
  </si>
  <si>
    <t>781441020</t>
  </si>
  <si>
    <t>Montáž obkladov vnútor. stien z obkladačiek kladených do malty veľ. 300x300 mm</t>
  </si>
  <si>
    <t>-1414094048</t>
  </si>
  <si>
    <t>166</t>
  </si>
  <si>
    <t>5976498050</t>
  </si>
  <si>
    <t>Dlaždice keramické 300x300</t>
  </si>
  <si>
    <t>-1605102827</t>
  </si>
  <si>
    <t>167</t>
  </si>
  <si>
    <t>998781102</t>
  </si>
  <si>
    <t>Presun hmôt pre obklady keramické v objektoch výšky nad 6 do 12 m</t>
  </si>
  <si>
    <t>942904242</t>
  </si>
  <si>
    <t>168</t>
  </si>
  <si>
    <t>783122110</t>
  </si>
  <si>
    <t>Nátery oceľ.konštr. syntetické na vzduchu schnúce ťažkých A dvojnásobné - 70μm</t>
  </si>
  <si>
    <t>-1500444614</t>
  </si>
  <si>
    <t>169</t>
  </si>
  <si>
    <t>783801811</t>
  </si>
  <si>
    <t>Odstránenie starých náterov z omietok oškrabaním s obrúsením stropov</t>
  </si>
  <si>
    <t>-1472455196</t>
  </si>
  <si>
    <t>170</t>
  </si>
  <si>
    <t>783812100</t>
  </si>
  <si>
    <t>Nátery olejové farby bielej omietok stien dvojnásobné 1x s emailovaním</t>
  </si>
  <si>
    <t>-1835579471</t>
  </si>
  <si>
    <t>171</t>
  </si>
  <si>
    <t>784152271</t>
  </si>
  <si>
    <t>Maľby z maliarskych zmesí , strojne nanášané dvojnásobné, základné na jemnozrnný podklad výšky do 3, 80 m</t>
  </si>
  <si>
    <t>1717102343</t>
  </si>
  <si>
    <t>172</t>
  </si>
  <si>
    <t>784152471</t>
  </si>
  <si>
    <t>Maľby z maliarskych zmesí Primalex, Farmal, strojne nanášané dvojnásobné, tónované s bielym stropom na jemnozrnný podklad výšky do 3, 80 m</t>
  </si>
  <si>
    <t>-983944208</t>
  </si>
  <si>
    <t>173</t>
  </si>
  <si>
    <t>784410600</t>
  </si>
  <si>
    <t>Vyrovnanie trhlín a nerovností na jemnozrnných povrchoch výšky do 3, 80 m</t>
  </si>
  <si>
    <t>-189432026</t>
  </si>
  <si>
    <t>174</t>
  </si>
  <si>
    <t>430950001</t>
  </si>
  <si>
    <t xml:space="preserve">Montáž oceľovej konštrukcie </t>
  </si>
  <si>
    <t>kg</t>
  </si>
  <si>
    <t>-1023070911</t>
  </si>
  <si>
    <t>175</t>
  </si>
  <si>
    <t>4241285000</t>
  </si>
  <si>
    <t xml:space="preserve">Dodávka oceľovej konštrukcie + povrchová úprava </t>
  </si>
  <si>
    <t>1955094815</t>
  </si>
  <si>
    <t>176</t>
  </si>
  <si>
    <t>430950001R</t>
  </si>
  <si>
    <t xml:space="preserve">D+M pororoštu </t>
  </si>
  <si>
    <t>1270023133</t>
  </si>
  <si>
    <t>177</t>
  </si>
  <si>
    <t>454512165</t>
  </si>
  <si>
    <t xml:space="preserve">D+ M oceľove stuženie vyrezaných otvorov vo fasáde </t>
  </si>
  <si>
    <t>-1549637963</t>
  </si>
  <si>
    <t>178</t>
  </si>
  <si>
    <t>430950001R2</t>
  </si>
  <si>
    <t>D+M šikmá schodisková plošina</t>
  </si>
  <si>
    <t>-560377660</t>
  </si>
  <si>
    <t>179</t>
  </si>
  <si>
    <t>430950001R1</t>
  </si>
  <si>
    <t xml:space="preserve">Vytýčenie inžinierských sieti </t>
  </si>
  <si>
    <t>681775233</t>
  </si>
  <si>
    <t>180</t>
  </si>
  <si>
    <t>430950001R3</t>
  </si>
  <si>
    <t>D+M prenosného hasiacého práškového prístroja s náplňou 6 kg</t>
  </si>
  <si>
    <t>43621644</t>
  </si>
  <si>
    <t>181</t>
  </si>
  <si>
    <t>430950001R4</t>
  </si>
  <si>
    <t>D+M vešiačikov na uterák pozn "1"</t>
  </si>
  <si>
    <t>1710902338</t>
  </si>
  <si>
    <t>182</t>
  </si>
  <si>
    <t>430950001R5</t>
  </si>
  <si>
    <t xml:space="preserve">D+ M zhrňovacej priečky </t>
  </si>
  <si>
    <t>2076630225</t>
  </si>
  <si>
    <t>183</t>
  </si>
  <si>
    <t>430950001R6</t>
  </si>
  <si>
    <t>D+ M sanitárnej oddeľovacej stienky 600x1200 mm z drevotriesky potiahnutou melaminom s povrchom proti poškriabaniu "ozn 7"</t>
  </si>
  <si>
    <t>-823315878</t>
  </si>
  <si>
    <t>184</t>
  </si>
  <si>
    <t>430950001R7</t>
  </si>
  <si>
    <t>D+ M sanitárnej oddeľovacej steny z drevotriesky na nožičkách + dvere "ozn 14"</t>
  </si>
  <si>
    <t>-1857395583</t>
  </si>
  <si>
    <t>185</t>
  </si>
  <si>
    <t>430950001R8</t>
  </si>
  <si>
    <t>D+ M kuchynskej linky dlžky 3400mm s vrchnými skrinkami + drez + vstavaná chladnička"ozn 20"</t>
  </si>
  <si>
    <t>-2001705399</t>
  </si>
  <si>
    <t>186</t>
  </si>
  <si>
    <t>430950001R9</t>
  </si>
  <si>
    <t>D+ M zhrňovacie plastove dvere so zámkom, šírka 860 "ozn 19, 3NP"</t>
  </si>
  <si>
    <t>1642522879</t>
  </si>
  <si>
    <t>187</t>
  </si>
  <si>
    <t>430950001R10</t>
  </si>
  <si>
    <t>D+ M zhrňovacie plastove dvere so zámkom, šírka 700 "ozn 20, 3NP"</t>
  </si>
  <si>
    <t>-1325040702</t>
  </si>
  <si>
    <t>188</t>
  </si>
  <si>
    <t>430950001R101</t>
  </si>
  <si>
    <t>Obnaženie panelov ( sonda skladby panelov) pred realizácou otvorov na fasáde</t>
  </si>
  <si>
    <t>-1046996722</t>
  </si>
  <si>
    <t>430</t>
  </si>
  <si>
    <t xml:space="preserve">Pomocné práce, dokončovacie práce, murárske, maliarské a pomocné práce </t>
  </si>
  <si>
    <t>1866924634</t>
  </si>
  <si>
    <t>02 - Vykurovanie</t>
  </si>
  <si>
    <t xml:space="preserve">    713 - Izolácie tepelné</t>
  </si>
  <si>
    <t>733 - Ústredné kúrenie, rozvodné potrubie</t>
  </si>
  <si>
    <t>734 - Ústredné kúrenie, armatúry.</t>
  </si>
  <si>
    <t xml:space="preserve">    735 - Ústredné kúrenie, vykurovacie telesá</t>
  </si>
  <si>
    <t>783 - Nátery</t>
  </si>
  <si>
    <t>HZS - Hodinové zúčtovacie sadzby</t>
  </si>
  <si>
    <t>979089612</t>
  </si>
  <si>
    <t>Poplatok za skladovanie - iné odpady zo stavieb a demolácií (17 09), ostatné</t>
  </si>
  <si>
    <t>999281111</t>
  </si>
  <si>
    <t>Presun hmôt pre opravy a údržbu objektov vrátane vonkajších plášťov výšky do 25 m</t>
  </si>
  <si>
    <t>713482152</t>
  </si>
  <si>
    <t>Montáž trubíc z EPDM, hr.38-50,vnút.priemer 39-73 mm</t>
  </si>
  <si>
    <t>1972</t>
  </si>
  <si>
    <t>998713201</t>
  </si>
  <si>
    <t>Presun hmôt pre izolácie tepelné v objektoch výšky do 6 m</t>
  </si>
  <si>
    <t>733110806</t>
  </si>
  <si>
    <t>Demontáž potrubia z oceľových rúrok závitových nad 15 do DN 32,  -0,00320t</t>
  </si>
  <si>
    <t>733111106</t>
  </si>
  <si>
    <t>Potrubie z rúrok závitových oceľových bezšvových bežných nízkotlakových DN 32</t>
  </si>
  <si>
    <t>733111108</t>
  </si>
  <si>
    <t>Potrubie z rúrok závitových oceľových bezšvových bežných nízkotlakových DN 50</t>
  </si>
  <si>
    <t>733121120</t>
  </si>
  <si>
    <t>Potrubie z rúrok hladkých bezšvových nízkotlakových priemer 70/3,2</t>
  </si>
  <si>
    <t>733126115p</t>
  </si>
  <si>
    <t>Montáž tvarovky - DN 15</t>
  </si>
  <si>
    <t>1963345680</t>
  </si>
  <si>
    <t>prechodky pre medené a presné oceľové rúrky pripojenie 1/2" na ?15 mm</t>
  </si>
  <si>
    <t>733125003</t>
  </si>
  <si>
    <t>Potrubie z uhlíkovej ocele spájané lisovaním DN 15</t>
  </si>
  <si>
    <t>733125006</t>
  </si>
  <si>
    <t>Potrubie z uhlíkovej ocele spájané lisovaním DN 18</t>
  </si>
  <si>
    <t>733125009</t>
  </si>
  <si>
    <t>Potrubie z uhlíkovej ocele spájané lisovaním DN 22</t>
  </si>
  <si>
    <t>733125012</t>
  </si>
  <si>
    <t>Potrubie z uhlíkovej ocele spájané lisovaním DN 28</t>
  </si>
  <si>
    <t>733125015</t>
  </si>
  <si>
    <t>Potrubie z uhlíkovej ocele spájané lisovaním DN 35</t>
  </si>
  <si>
    <t>733125018</t>
  </si>
  <si>
    <t>Potrubie z uhlíkovej ocele spájané lisovaním 42x1,5</t>
  </si>
  <si>
    <t>733125021</t>
  </si>
  <si>
    <t>Potrubie z uhlíkovej ocele spájané lisovaním 54x1,5</t>
  </si>
  <si>
    <t>733126015</t>
  </si>
  <si>
    <t>Montáž tvarovky - redukcie DN 40 privarením</t>
  </si>
  <si>
    <t>316170009700</t>
  </si>
  <si>
    <t>Redukcia varná DN 40/25, d 48,3/33,7 mm, hr. steny 2,6/2,6 mm, z čiernej uhlíkovej ocele</t>
  </si>
  <si>
    <t>733126020</t>
  </si>
  <si>
    <t>Montáž tvarovky - redukcie DN 50 privarením</t>
  </si>
  <si>
    <t>316170010100</t>
  </si>
  <si>
    <t>Redukcia varná DN 50/25, d 57,0/33,7 mm, hr. steny 2,9/2,6 mm, z čiernej uhlíkovej ocele</t>
  </si>
  <si>
    <t>7331901072</t>
  </si>
  <si>
    <t>Tlaková skúška potrubia z oceľových rúrok -uhlík. ocele</t>
  </si>
  <si>
    <t>733190107</t>
  </si>
  <si>
    <t>Tlaková skúška potrubia z oceľových rúrok závitových</t>
  </si>
  <si>
    <t>733190217</t>
  </si>
  <si>
    <t>Tlaková skúška potrubia z oceľových rúrok do priem. 89/5</t>
  </si>
  <si>
    <t>733191914</t>
  </si>
  <si>
    <t>Oprava rozvodov potrubí z oceľových rúrok zaslepenie kovaním a zavarením DN 20</t>
  </si>
  <si>
    <t>733191915</t>
  </si>
  <si>
    <t>Oprava rozvodov potrubí z oceľových rúrok zaslepenie kovaním a zavarením DN 25</t>
  </si>
  <si>
    <t>733191916</t>
  </si>
  <si>
    <t>Oprava rozvodov potrubí z oceľových rúrok zaslepenie kovaním a zavarením DN 32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</si>
  <si>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</si>
  <si>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</si>
  <si>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</si>
  <si>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</si>
  <si>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734200822</t>
  </si>
  <si>
    <t>Demontáž armatúry závitovej s dvomi závitmi nad 1/2 do G 1,  -0,00110t</t>
  </si>
  <si>
    <t>734209112</t>
  </si>
  <si>
    <t>Montáž závitovej armatúry s 2 závitmi do G 1/2</t>
  </si>
  <si>
    <t>003L0124</t>
  </si>
  <si>
    <t>734223120</t>
  </si>
  <si>
    <t>Montáž ventilu závitového termostatického rohového jednoregulačného G 1/2</t>
  </si>
  <si>
    <t>013G2920</t>
  </si>
  <si>
    <t>013G0116</t>
  </si>
  <si>
    <t>734223208</t>
  </si>
  <si>
    <t>Montáž termostatickej hlavice kvapalinovej jednoduchej</t>
  </si>
  <si>
    <t>013G2982</t>
  </si>
  <si>
    <t>734223030</t>
  </si>
  <si>
    <t>Montáž ventilu závitového regulačného G 5/4 stupačkového</t>
  </si>
  <si>
    <t>003Z4004</t>
  </si>
  <si>
    <t>734223040</t>
  </si>
  <si>
    <t>Montáž ventilu závitového regulačného G 6/4 stupačkového</t>
  </si>
  <si>
    <t>003Z4005</t>
  </si>
  <si>
    <t>734213250</t>
  </si>
  <si>
    <t>Montáž ventilu odvzdušňovacieho závitového automatického G 1/2</t>
  </si>
  <si>
    <t>4849228680</t>
  </si>
  <si>
    <t>Automatický odvzdušňovací ventil , 1/2", PN 10,</t>
  </si>
  <si>
    <t>734192020</t>
  </si>
  <si>
    <t>Montáž medziprírubovej uzatváracej klapky DN 65</t>
  </si>
  <si>
    <t>422810002300</t>
  </si>
  <si>
    <t>Medziprírubová klapka uzatváracia , DN 65,</t>
  </si>
  <si>
    <t>734109215</t>
  </si>
  <si>
    <t>Montáž armatúry prírubovej s dvomi prírubami PN 1, 6 DN 65</t>
  </si>
  <si>
    <t>319430002000</t>
  </si>
  <si>
    <t>Príruba krková privarovacia DN 65, PN10</t>
  </si>
  <si>
    <t>734291113</t>
  </si>
  <si>
    <t>Ostané armatúry, kohútik plniaci a vypúšťací normy 13 7061, PN 1,0/100st. C G 1/2</t>
  </si>
  <si>
    <t>734291114</t>
  </si>
  <si>
    <t>Ostané armatúry, kohútik plniaci a vypúšťací normy 13 7061, PN 1,0/100st. C G 3/4</t>
  </si>
  <si>
    <t>734315015</t>
  </si>
  <si>
    <t>Montáž oceľového guľového kohúta na horúcu vodu obojstranne závitového DN 32</t>
  </si>
  <si>
    <t>551210044900</t>
  </si>
  <si>
    <t>Guľový ventil 1 1/4”, páčka</t>
  </si>
  <si>
    <t>734315020</t>
  </si>
  <si>
    <t>Montáž oceľového guľového kohúta na horúcu vodu obojstranne závitového DN 40</t>
  </si>
  <si>
    <t>551210045000</t>
  </si>
  <si>
    <t>Guľový ventil 1 1/2”, páčka</t>
  </si>
  <si>
    <t>734315025</t>
  </si>
  <si>
    <t>Montáž oceľového guľového kohúta na horúcu vodu obojstranne závitového DN 65</t>
  </si>
  <si>
    <t>551210045200</t>
  </si>
  <si>
    <t>Guľový ventil 2 1/2”, páčka</t>
  </si>
  <si>
    <t>734421130</t>
  </si>
  <si>
    <t>Tlakomer deformačný kruhový B 0-10 MPa č.03313 priem. 160 so skúšobným kohútom</t>
  </si>
  <si>
    <t>734412115</t>
  </si>
  <si>
    <t>Montáž teplomeru technického axiálneho priemer 63 mm dĺžka 50 mm</t>
  </si>
  <si>
    <t>388320001300</t>
  </si>
  <si>
    <t>Teplomer axiálny d 63 mm, pripojenie 1/2" zadné s jímkou dĺžky 50 mm, rozsah 0-120 °C,</t>
  </si>
  <si>
    <t>734494213</t>
  </si>
  <si>
    <t>Ostatné meracie armatúry, návarok s rúrkovým závitom akosť mat. 22 353.0 G 1/2</t>
  </si>
  <si>
    <t>734494214</t>
  </si>
  <si>
    <t>Ostatné meracie armatúry, návarok s rúrkovým závitom akosť mat. 22 353.0 G 3/4</t>
  </si>
  <si>
    <t>734890801</t>
  </si>
  <si>
    <t>Vnútrostaveniskové premiestnenie vybúraných hmôt armatúr do 6m</t>
  </si>
  <si>
    <t>998734201</t>
  </si>
  <si>
    <t>Presun hmôt pre armatúry v objektoch výšky do 6 m</t>
  </si>
  <si>
    <t>735000911</t>
  </si>
  <si>
    <t>Vyregulovanie dvojregulačného ventilu a kohútika s ručným ovládaním</t>
  </si>
  <si>
    <t>735111810</t>
  </si>
  <si>
    <t>Demontáž radiátorov článkových,  -0,02380t</t>
  </si>
  <si>
    <t>735158110</t>
  </si>
  <si>
    <t>735158120</t>
  </si>
  <si>
    <t>735154152</t>
  </si>
  <si>
    <t>Montáž vykurovacieho telesa panelového dvojradového výšky 900 mm/ dĺžky 1000-1200 mm</t>
  </si>
  <si>
    <t>2249102013</t>
  </si>
  <si>
    <t>735154150</t>
  </si>
  <si>
    <t>Montáž vykurovacieho telesa panelového dvojradového výšky 900 mm/ dĺžky 400-600 mm</t>
  </si>
  <si>
    <t>2249062013</t>
  </si>
  <si>
    <t>735154143</t>
  </si>
  <si>
    <t>Montáž vykurovacieho telesa panelového dvojradového výšky 600 mm/ dĺžky 1400-1800 mm</t>
  </si>
  <si>
    <t>2146144013U</t>
  </si>
  <si>
    <t>2246142013</t>
  </si>
  <si>
    <t>735154142</t>
  </si>
  <si>
    <t>Montáž vykurovacieho telesa panelového dvojradového výšky 600 mm/ dĺžky 1000-1200 mm</t>
  </si>
  <si>
    <t>2146124013U</t>
  </si>
  <si>
    <t>2246102013</t>
  </si>
  <si>
    <t>2246122013</t>
  </si>
  <si>
    <t>735154141</t>
  </si>
  <si>
    <t>Montáž vykurovacieho telesa panelového dvojradového výšky 600 mm/ dĺžky 700-900 mm</t>
  </si>
  <si>
    <t>2246082013</t>
  </si>
  <si>
    <t>2146084013U</t>
  </si>
  <si>
    <t>735154140</t>
  </si>
  <si>
    <t>Montáž vykurovacieho telesa panelového dvojradového výšky 600 mm/ dĺžky 400-600 mm</t>
  </si>
  <si>
    <t>2146054013U</t>
  </si>
  <si>
    <t>2146064013U</t>
  </si>
  <si>
    <t>2246052013</t>
  </si>
  <si>
    <t>2246062013</t>
  </si>
  <si>
    <t>735154040</t>
  </si>
  <si>
    <t>Montáž vykurovacieho telesa panelového jednoradového 600 mm/ dĺžky 400-600 mm</t>
  </si>
  <si>
    <t>1146052013</t>
  </si>
  <si>
    <t>735191910</t>
  </si>
  <si>
    <t>Napustenie vody do vykurovacieho systému vrátane potrubia o v. pl. vykurovacích telies</t>
  </si>
  <si>
    <t>735494811</t>
  </si>
  <si>
    <t>Vypúšťanie vody z vykurovacích sústav o v. pl. vykurovacích telies</t>
  </si>
  <si>
    <t>735890801</t>
  </si>
  <si>
    <t>Vnútrostaveniskové premiestnenie vybúraných hmôt vykurovacích telies do 6m</t>
  </si>
  <si>
    <t>998735201</t>
  </si>
  <si>
    <t>Presun hmôt pre vykurovacie telesá v objektoch výšky do 6 m</t>
  </si>
  <si>
    <t>783424740</t>
  </si>
  <si>
    <t>Nátery kov.potr.a armatúr syntetické potrubie do DN 50 mm základné - 35µm</t>
  </si>
  <si>
    <t>783425751</t>
  </si>
  <si>
    <t>Nátery kov.potr.a armatúr v kanáloch a šachtách syntetické potrubie do DN 100 mm základný - 35µm</t>
  </si>
  <si>
    <t>HZS000111</t>
  </si>
  <si>
    <t>Stavebno montážne práce menej náročne, pomocné alebo manupulačné (Tr 1) v rozsahu viac ako 8 hodín</t>
  </si>
  <si>
    <t>hod</t>
  </si>
  <si>
    <t>HZS000112p</t>
  </si>
  <si>
    <t>odvzdušnenie systému UK</t>
  </si>
  <si>
    <t>HZS000114</t>
  </si>
  <si>
    <t>Vykurovacia skúška - skúšobná prevádzka</t>
  </si>
  <si>
    <t>04 - Vzduchotechnika</t>
  </si>
  <si>
    <t>D1 - Montáž VZT zariadení</t>
  </si>
  <si>
    <t xml:space="preserve">    D1 - Montáž VZT zariadení</t>
  </si>
  <si>
    <t xml:space="preserve">      1 - Zariadenie č. 1: Vetranie šatní  m.č. 3.06, 3.09, 2.12, 2.15, 2.18, 2.21</t>
  </si>
  <si>
    <t xml:space="preserve">      D2 - Protiprúdový rekuperátor s obtokom, EC motory ventilátorov, MaR:</t>
  </si>
  <si>
    <t xml:space="preserve">      D3 - Prívod: V = 400 m3/h; Pst = 250 Pa</t>
  </si>
  <si>
    <t xml:space="preserve">      D4 - Odvod: V = 600 m3/h; Pst = 250 Pa</t>
  </si>
  <si>
    <t xml:space="preserve">      D5 - Tanierové ventily pre  odvod</t>
  </si>
  <si>
    <t xml:space="preserve">      D6 - Tanierové ventily pre prívod</t>
  </si>
  <si>
    <t xml:space="preserve">      D7 - Kruhové SPIRO potrubie a dopojenie ohybnou hadicou</t>
  </si>
  <si>
    <t xml:space="preserve">      2 - Zariadenie č.2: Odvetranie sociálnych zariadení</t>
  </si>
  <si>
    <t xml:space="preserve">      2.1 - Zariadenie č.2.1.: Odvetranie sociálneho zariadenia m.č.1.02</t>
  </si>
  <si>
    <t xml:space="preserve">      D8 - 230 V/50Hz; 0,048 kW; 0,2 A; max. 2750 ot/min.</t>
  </si>
  <si>
    <t xml:space="preserve">      D9 - V = 80 m3/h; Pst = 100 Pa</t>
  </si>
  <si>
    <t xml:space="preserve">      2.2 - Zariadenie č. 2.2.: Odvetranie sociálnych zariadení a mistností upratovačky 2.03, 2.05</t>
  </si>
  <si>
    <t xml:space="preserve">      D10 - 230 V/50Hz; 0,077 kW; 0,32 A; max. 2800 ot/min.</t>
  </si>
  <si>
    <t xml:space="preserve">      D11 - V = 130 m3/h; Pst = 150 Pa</t>
  </si>
  <si>
    <t xml:space="preserve">      D12 - Tanierové ventily pre odvod</t>
  </si>
  <si>
    <t xml:space="preserve">      3 - Zariadenie č.3: Vetranie výdaja jedál 2.NP, m.č. 2.06</t>
  </si>
  <si>
    <t xml:space="preserve">      D13 - Protiprúdový rekuperátor s obtokom, EC motory ventilátorov, vrátane MaR:</t>
  </si>
  <si>
    <t xml:space="preserve">      D14 - Prívod: V =200 m3/h; Pst = 150 Pa</t>
  </si>
  <si>
    <t xml:space="preserve">      D15 - Odvod: V =250 m3/h; Pst = 150 Pa</t>
  </si>
  <si>
    <t xml:space="preserve">      4 - Izolácie</t>
  </si>
  <si>
    <t xml:space="preserve">      D16 - lepiaca tepelná izolácia z polyuretánových pásov hr. .19 mm.</t>
  </si>
  <si>
    <t xml:space="preserve">      D17 - vystužená Al fóliou včítane príslušenstva</t>
  </si>
  <si>
    <t xml:space="preserve">      5 - Drobný , pomocný a doplnkový materiál</t>
  </si>
  <si>
    <t xml:space="preserve">      6 - Lešenie</t>
  </si>
  <si>
    <t xml:space="preserve">      D18 - Prenájom lešenia na 1 mesiac</t>
  </si>
  <si>
    <t xml:space="preserve">      7 - Komplexné skúšky</t>
  </si>
  <si>
    <t>Pol1</t>
  </si>
  <si>
    <t>Pol2</t>
  </si>
  <si>
    <t>Nástenný prog. ovládač Flex</t>
  </si>
  <si>
    <t>Pol3</t>
  </si>
  <si>
    <t>Pol4</t>
  </si>
  <si>
    <t>Pol5</t>
  </si>
  <si>
    <t>Spona na kruhové potrubie AP 250</t>
  </si>
  <si>
    <t>Pol6</t>
  </si>
  <si>
    <t>Protidaždová žalúzia 250</t>
  </si>
  <si>
    <t>Pol7</t>
  </si>
  <si>
    <t>prekáblovanie eli  - kabeláž + príslušenstvo         ( 30m)</t>
  </si>
  <si>
    <t>Pol8</t>
  </si>
  <si>
    <t>VEF 200</t>
  </si>
  <si>
    <t>Pol9</t>
  </si>
  <si>
    <t>IT 200</t>
  </si>
  <si>
    <t>Pol10</t>
  </si>
  <si>
    <t>do priemeru DN 200 + tvarovky 30 %</t>
  </si>
  <si>
    <t>bm</t>
  </si>
  <si>
    <t>Pol11</t>
  </si>
  <si>
    <t>Ohybná hadica DN200</t>
  </si>
  <si>
    <t>Pol12</t>
  </si>
  <si>
    <t>do priemeru DN 250 + tvarovky 30 %</t>
  </si>
  <si>
    <t>Pol13</t>
  </si>
  <si>
    <t>Ohybná hadica DN250</t>
  </si>
  <si>
    <t>Pol14</t>
  </si>
  <si>
    <t>Montáž zariadenia č.1</t>
  </si>
  <si>
    <t>Pol15</t>
  </si>
  <si>
    <t>Pol16</t>
  </si>
  <si>
    <t>Spona na kruhové potzrubie AP 100</t>
  </si>
  <si>
    <t>Pol17</t>
  </si>
  <si>
    <t>Uzatváracia klapka samočinná RSK 100</t>
  </si>
  <si>
    <t>Pol18</t>
  </si>
  <si>
    <t>Protidažďová mriežka na kruhové potrubie 100</t>
  </si>
  <si>
    <t>Pol19</t>
  </si>
  <si>
    <t>Časový dobeh SMR-T</t>
  </si>
  <si>
    <t>Pol20</t>
  </si>
  <si>
    <t>Pol21</t>
  </si>
  <si>
    <t>Spona na kruhové potrubie AP 125</t>
  </si>
  <si>
    <t>Pol22</t>
  </si>
  <si>
    <t>Uzatváracia klapka samočinná RSK 125</t>
  </si>
  <si>
    <t>Pol23</t>
  </si>
  <si>
    <t>Protidažďová mriežka na kruhové potrubie 125</t>
  </si>
  <si>
    <t>Pol24</t>
  </si>
  <si>
    <t>prekáblovanie eli  - kabeláž + príslušenstvo          ( 30m)</t>
  </si>
  <si>
    <t>Pol25</t>
  </si>
  <si>
    <t>VEF100</t>
  </si>
  <si>
    <t>Pol26</t>
  </si>
  <si>
    <t>VEF 125</t>
  </si>
  <si>
    <t>Pol27</t>
  </si>
  <si>
    <t>do priemeru DN 125 + tvarovky 30 %</t>
  </si>
  <si>
    <t>Pol28</t>
  </si>
  <si>
    <t>do priemeru DN 100 + tvarovky 30 %</t>
  </si>
  <si>
    <t>Pol29</t>
  </si>
  <si>
    <t>Ohybná hadica DN100</t>
  </si>
  <si>
    <t>Pol30</t>
  </si>
  <si>
    <t>Ohybná hadica DN125</t>
  </si>
  <si>
    <t>2-2</t>
  </si>
  <si>
    <t>Montáž zariadenia č.2</t>
  </si>
  <si>
    <t>Pol31</t>
  </si>
  <si>
    <t>Pol32</t>
  </si>
  <si>
    <t>Pol33</t>
  </si>
  <si>
    <t>Spona na kruhové potrubie AP 160</t>
  </si>
  <si>
    <t>Pol34</t>
  </si>
  <si>
    <t>Protidažďová žalúzia 150/160</t>
  </si>
  <si>
    <t>Pol35</t>
  </si>
  <si>
    <t>IT 125</t>
  </si>
  <si>
    <t>Pol36</t>
  </si>
  <si>
    <t>do priemeru DN 150/160 + tvarovky 30 %</t>
  </si>
  <si>
    <t>Pol37</t>
  </si>
  <si>
    <t>Ohybná hadica DN 160</t>
  </si>
  <si>
    <t>Pol38</t>
  </si>
  <si>
    <t>Ohybná hadica DN 125</t>
  </si>
  <si>
    <t>Pol39</t>
  </si>
  <si>
    <t>Montáž zariadenia č.3</t>
  </si>
  <si>
    <t>Pol40</t>
  </si>
  <si>
    <t>1. Tepelne izolovať prívodné potrubia po rekuperačné zariadenie</t>
  </si>
  <si>
    <t>Pol41</t>
  </si>
  <si>
    <t>Montážny a spojovací materiál pre vyhotovenie kotvení</t>
  </si>
  <si>
    <t>Pol42</t>
  </si>
  <si>
    <t>Ľahké pracovné lešenie do výšky 2,5 m</t>
  </si>
  <si>
    <t>Pol43</t>
  </si>
  <si>
    <t>Komplexné vyskúšanie vzduchotechnického a klimaizačného zariadenia, potrebné úpravy potrubia,  zaregulovanie vzduchových množstiev</t>
  </si>
  <si>
    <t>hod.</t>
  </si>
  <si>
    <t>Pol44</t>
  </si>
  <si>
    <t>Oboznámenie obsluhovateľa s funkciou a zaškolenie personálu</t>
  </si>
  <si>
    <t>Pol45</t>
  </si>
  <si>
    <t>Odskúšanie funkčnosti zariadení</t>
  </si>
  <si>
    <t>03 - Zdravotná inštalácia</t>
  </si>
  <si>
    <t xml:space="preserve">    721 - Zdravotechnika -  vnútorná kanalizácia</t>
  </si>
  <si>
    <t xml:space="preserve">    722 - Zdravotechnika - vnútorný vodovod</t>
  </si>
  <si>
    <t xml:space="preserve">    23-M - Montáže potrubia</t>
  </si>
  <si>
    <t>713482301</t>
  </si>
  <si>
    <t>283310007900</t>
  </si>
  <si>
    <t>713482302</t>
  </si>
  <si>
    <t>283310008000</t>
  </si>
  <si>
    <t>713482303</t>
  </si>
  <si>
    <t>283310008100</t>
  </si>
  <si>
    <t>713482304</t>
  </si>
  <si>
    <t>283310008200</t>
  </si>
  <si>
    <t>283310008600</t>
  </si>
  <si>
    <t>713482308</t>
  </si>
  <si>
    <t>283310009000</t>
  </si>
  <si>
    <t>283310009100</t>
  </si>
  <si>
    <t>283310009200</t>
  </si>
  <si>
    <t>283310009300</t>
  </si>
  <si>
    <t>283310009400</t>
  </si>
  <si>
    <t>721171107</t>
  </si>
  <si>
    <t>Potrubie z PVC - U odpadové ležaté hrdlové D 75x1, 8</t>
  </si>
  <si>
    <t>721171809pp</t>
  </si>
  <si>
    <t>Demontáž starých rozvodov vody a kanalizácie v riešenom priestore</t>
  </si>
  <si>
    <t>721172109</t>
  </si>
  <si>
    <t>Potrubie z PVC - U odpadové zvislé hrdlové D 110x2, 2</t>
  </si>
  <si>
    <t>721172111</t>
  </si>
  <si>
    <t>Potrubie z PVC - U odpadové zvislé hrdlové D 140x2, 8</t>
  </si>
  <si>
    <t>721172112</t>
  </si>
  <si>
    <t>Potrubie z PVC - U odpadové zvislé hrdlové D 160x3, 9</t>
  </si>
  <si>
    <t>721173204</t>
  </si>
  <si>
    <t>Potrubie z PVC - U odpadné pripájacie D 40x1, 8</t>
  </si>
  <si>
    <t>721173205</t>
  </si>
  <si>
    <t>Potrubie z PVC - U odpadné pripájacie D 50x1, 8</t>
  </si>
  <si>
    <t>721173206</t>
  </si>
  <si>
    <t>Potrubie z PVC - U odpadné pripájacie D 63x1, 8</t>
  </si>
  <si>
    <t>721290009</t>
  </si>
  <si>
    <t>Montáž privzdušňovacieho ventilu pre odpadové potrubia DN 50</t>
  </si>
  <si>
    <t>551610000300</t>
  </si>
  <si>
    <t>Privzdušňovacia hlavica, DN 50</t>
  </si>
  <si>
    <t>721290012</t>
  </si>
  <si>
    <t>Montáž privzdušňovacieho ventilu pre odpadové potrubia DN 125</t>
  </si>
  <si>
    <t>551610000100</t>
  </si>
  <si>
    <t>Privzdušňovacia hlavica  DN 125</t>
  </si>
  <si>
    <t>7212900152</t>
  </si>
  <si>
    <t>Montáž čistiacích kusov</t>
  </si>
  <si>
    <t>286510021300</t>
  </si>
  <si>
    <t xml:space="preserve">Čistiaca tvarovka PVC-U, DN 110 </t>
  </si>
  <si>
    <t>286510021400</t>
  </si>
  <si>
    <t xml:space="preserve">Čistiaca tvarovka PVC-U, DN 125 </t>
  </si>
  <si>
    <t>286510021500</t>
  </si>
  <si>
    <t>Čistiaca tvarovka PVC-U, DN 140</t>
  </si>
  <si>
    <t>721290123</t>
  </si>
  <si>
    <t>Ostatné - skúška tesnosti kanalizácie v objektoch dymom do DN 300</t>
  </si>
  <si>
    <t>7213009125</t>
  </si>
  <si>
    <t>Prečistenie zachovaných častí zvislých rozvodov splaškovej kanalizácie</t>
  </si>
  <si>
    <t>721300922p</t>
  </si>
  <si>
    <t>Prečistenie ležatých rozvodov splaškovej kanalizácie</t>
  </si>
  <si>
    <t>998721201</t>
  </si>
  <si>
    <t>Presun hmôt pre vnútornú kanalizáciu v objektoch výšky do 6 m</t>
  </si>
  <si>
    <t>722130213</t>
  </si>
  <si>
    <t>Potrubie z oceľ.rúr pozink.bezšvík.bežných-11 353.0, 10 004.0 zvarov. bežných-11 343.00 DN 25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</si>
  <si>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</si>
  <si>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</si>
  <si>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</si>
  <si>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</si>
  <si>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722172113</t>
  </si>
  <si>
    <t>Potrubie z plastických rúr PP-R D32/4.4 - PN16, polyfúznym zváraním</t>
  </si>
  <si>
    <t>722172114</t>
  </si>
  <si>
    <t>Potrubie z plastických rúr PP-R D40/5.5 - PN16, polyfúznym zváraním</t>
  </si>
  <si>
    <t>722172115</t>
  </si>
  <si>
    <t>Potrubie z plastických rúr PP-R D50/6.9 - PN16, polyfúznym zváraním</t>
  </si>
  <si>
    <t>722221015</t>
  </si>
  <si>
    <t>Montáž guľového kohúta závitového priameho pre vodu G 3/4</t>
  </si>
  <si>
    <t>551110013800</t>
  </si>
  <si>
    <t xml:space="preserve">Guľový uzáver pre vodu , 3/4" FF, páčka, </t>
  </si>
  <si>
    <t>722221020</t>
  </si>
  <si>
    <t>Montáž guľového kohúta závitového priameho pre vodu G 1</t>
  </si>
  <si>
    <t>551110013900</t>
  </si>
  <si>
    <t xml:space="preserve">Guľový uzáver pre vodu , 1" FF, páčka, </t>
  </si>
  <si>
    <t>722221025</t>
  </si>
  <si>
    <t>Montáž guľového kohúta závitového priameho pre vodu G 5/4</t>
  </si>
  <si>
    <t>551110014000</t>
  </si>
  <si>
    <t xml:space="preserve">Guľový uzáver pre vodu, 5/4" FF, páčka, </t>
  </si>
  <si>
    <t>722221030</t>
  </si>
  <si>
    <t>Montáž guľového kohúta závitového priameho pre vodu G 6/4</t>
  </si>
  <si>
    <t>551110014100</t>
  </si>
  <si>
    <t>Guľový uzáver pre vodu  6/4" FF, páčka,</t>
  </si>
  <si>
    <t>722221190</t>
  </si>
  <si>
    <t>Montáž tlakového redukčného závitového ventilu bez manometru G 1/2</t>
  </si>
  <si>
    <t>69054</t>
  </si>
  <si>
    <t>Termostatické zmiešavače  T-MIX 1/2" Pripojenie - vonkajšie závity,</t>
  </si>
  <si>
    <t>722221195</t>
  </si>
  <si>
    <t>Montáž tlakového redukčného závitového ventilu bez manometru G 3/4</t>
  </si>
  <si>
    <t>69053</t>
  </si>
  <si>
    <t>Termostatické zmiešavače  T-MIX 3/4" Pripojenie - vnútorné závity,</t>
  </si>
  <si>
    <t>722221325</t>
  </si>
  <si>
    <t>Montáž spätnej klapky závitovej G 6/4</t>
  </si>
  <si>
    <t>551190001200</t>
  </si>
  <si>
    <t>Spätná klapka vodorovná , 6/4",</t>
  </si>
  <si>
    <t>722229101</t>
  </si>
  <si>
    <t>Montáž ventilu výtok., plavák.,vypúšť.,odvodňov.,kohút.plniaceho,vypúšťacieho PN 0.6, ventilov G 1/2</t>
  </si>
  <si>
    <t>551210009800</t>
  </si>
  <si>
    <t>Ventil odvzdušňovací automatický, 1/2",</t>
  </si>
  <si>
    <t>722229102</t>
  </si>
  <si>
    <t>Montáž ventilu výtok., plavák.,vypúšť.,odvodňov.,kohút.plniaceho,vypúšťacieho PN 0.6, ventilov G 3/4</t>
  </si>
  <si>
    <t>551210009700</t>
  </si>
  <si>
    <t xml:space="preserve">Ventil odvzdušňovací automatický, 3/4", </t>
  </si>
  <si>
    <t>722229103</t>
  </si>
  <si>
    <t>Montáž ventilu výtok., plavák.,vypúšť.,odvodňov.,kohút.plniaceho,vypúšťacieho PN 0.6, ventilov G 1</t>
  </si>
  <si>
    <t>551210010700</t>
  </si>
  <si>
    <t xml:space="preserve">Ventil odvzdušňovací automatický rohový, 1" </t>
  </si>
  <si>
    <t>7222291053</t>
  </si>
  <si>
    <t>Montáž -Vodomerná zostava  dn40</t>
  </si>
  <si>
    <t>35069</t>
  </si>
  <si>
    <t xml:space="preserve">Vodomerná zostava DN40 prípojková so šraubením, kohútikmi a spätnou klapkou, voda a kanál, </t>
  </si>
  <si>
    <t>722250005</t>
  </si>
  <si>
    <t>Montáž hydrantového systému s tvarovo stálou hadicou D 25</t>
  </si>
  <si>
    <t>449150000800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</si>
  <si>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</si>
  <si>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</si>
  <si>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</si>
  <si>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</si>
  <si>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</si>
  <si>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</si>
  <si>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725119308</t>
  </si>
  <si>
    <t>Montáž záchodovej misy kombinovanej s zvislým odpadom</t>
  </si>
  <si>
    <t>642340000300</t>
  </si>
  <si>
    <t>642350000100</t>
  </si>
  <si>
    <t xml:space="preserve">Misa záchodová keramická stojaca BABY, </t>
  </si>
  <si>
    <t>6423400005001</t>
  </si>
  <si>
    <t>Kombinované WC keramické -imobilné</t>
  </si>
  <si>
    <t>725219401</t>
  </si>
  <si>
    <t>Montáž umývadla na skrutky do muriva, bez výtokovej armatúry</t>
  </si>
  <si>
    <t>642110006100</t>
  </si>
  <si>
    <t xml:space="preserve">Umývadlo keramické -50, rozmer 440x550x205 mm, biela, </t>
  </si>
  <si>
    <t>642110002700</t>
  </si>
  <si>
    <t xml:space="preserve">Umývadlo keramické zdravotné, rozmer 640x550x165 mm, biela, </t>
  </si>
  <si>
    <t>642110004300</t>
  </si>
  <si>
    <t>Umývadlo keramické , rozmer 360x260x115 mm detské</t>
  </si>
  <si>
    <t>725219601</t>
  </si>
  <si>
    <t>Montáž stĺpa umývadla</t>
  </si>
  <si>
    <t>642910000300</t>
  </si>
  <si>
    <t>Polostĺp keramický pre umývadlá</t>
  </si>
  <si>
    <t>725291112</t>
  </si>
  <si>
    <t>Montáž doplnkov zariadení kúpeľní a záchodov, toaletná doska</t>
  </si>
  <si>
    <t>642310000200</t>
  </si>
  <si>
    <t xml:space="preserve">Doska keramická toaletná </t>
  </si>
  <si>
    <t>554330001100</t>
  </si>
  <si>
    <t xml:space="preserve">Záchodové sedadlo  Junior s antibakteriálnou úpravou, duroplast, biela, </t>
  </si>
  <si>
    <t>725291114</t>
  </si>
  <si>
    <t>Montáž doplnkov zariadení kúpeľní a záchodov, madlá</t>
  </si>
  <si>
    <t>552380012800</t>
  </si>
  <si>
    <t xml:space="preserve">Madlo nerezové pevné, dĺžka 550 mm, </t>
  </si>
  <si>
    <t>40148049535982</t>
  </si>
  <si>
    <t xml:space="preserve"> Držadlo sklopné</t>
  </si>
  <si>
    <t>725329101</t>
  </si>
  <si>
    <t>5523100022002</t>
  </si>
  <si>
    <t>725333350</t>
  </si>
  <si>
    <t>Montáž výlevky smaltovanej závesnej bez výtokovej armatúry</t>
  </si>
  <si>
    <t>552320000700</t>
  </si>
  <si>
    <t>Výlevka smaltovaná</t>
  </si>
  <si>
    <t>725819402</t>
  </si>
  <si>
    <t>Montáž ventilu bez pripojovacej rúrky G 1/2</t>
  </si>
  <si>
    <t>551110007700</t>
  </si>
  <si>
    <t xml:space="preserve">Guľový uzáver pre vodu rohový, 1/2" FF, </t>
  </si>
  <si>
    <t>725829201</t>
  </si>
  <si>
    <t>Montáž batérie umývadlovej a drezovej nástennej pákovej, alebo klasickej</t>
  </si>
  <si>
    <t>551450003400</t>
  </si>
  <si>
    <t xml:space="preserve">Batéria umývadlová nástenná páková </t>
  </si>
  <si>
    <t>725829601</t>
  </si>
  <si>
    <t>Montáž batérií umývadlových stojankových pákových alebo klasických</t>
  </si>
  <si>
    <t>551450000600</t>
  </si>
  <si>
    <t>Batéria drezová stojanková páková</t>
  </si>
  <si>
    <t>551450003800</t>
  </si>
  <si>
    <t>Batéria umývadlová stojanková páková pre vopred zmiešanú vodu</t>
  </si>
  <si>
    <t>551450003900</t>
  </si>
  <si>
    <t>725849201</t>
  </si>
  <si>
    <t>Montáž batérie sprchovej nástennej pákovej, klasickej</t>
  </si>
  <si>
    <t>551450002700</t>
  </si>
  <si>
    <t>Batéria sprchová nástenná páková pre vopred zmiešanú vodu</t>
  </si>
  <si>
    <t>998725201</t>
  </si>
  <si>
    <t>Presun hmôt pre zariaďovacie predmety v objektoch výšky do 6 m</t>
  </si>
  <si>
    <t>230050003</t>
  </si>
  <si>
    <t>Montáž uloženia - priskrutkovaním: do DN 150</t>
  </si>
  <si>
    <t>8592339003712</t>
  </si>
  <si>
    <t>Objímka +kotva dn 32-140</t>
  </si>
  <si>
    <t>230170001</t>
  </si>
  <si>
    <t>Príprava pre skúšku tesnosti DN do - 40</t>
  </si>
  <si>
    <t>úsek</t>
  </si>
  <si>
    <t>230170011</t>
  </si>
  <si>
    <t>Skúška tesnosti potrubia podľa STN 13 0020 DN do - 40</t>
  </si>
  <si>
    <t>230180017</t>
  </si>
  <si>
    <t>Montáž potrubia z plastických rúr PE, PP D x t 50 x 2.8</t>
  </si>
  <si>
    <t>286130033500</t>
  </si>
  <si>
    <t>Rúra HDPE na vodu PE100 PN16 SDR11 40x3,7x100 m</t>
  </si>
  <si>
    <t>MD</t>
  </si>
  <si>
    <t>Mimostavenisková doprava</t>
  </si>
  <si>
    <t>MV</t>
  </si>
  <si>
    <t>Murárske výpomoci</t>
  </si>
  <si>
    <t>PD</t>
  </si>
  <si>
    <t>Presun dodávok</t>
  </si>
  <si>
    <t>PPV</t>
  </si>
  <si>
    <t>Podiel pridružených výkonov</t>
  </si>
  <si>
    <t>05 - Elektroinštalácia</t>
  </si>
  <si>
    <t>D1 - Rozvádzače</t>
  </si>
  <si>
    <t>D2 - Svetelný obvod</t>
  </si>
  <si>
    <t>D3 - Zásuvkový obvod</t>
  </si>
  <si>
    <t>D4 - Káble</t>
  </si>
  <si>
    <t>D5 - Internetový obvod</t>
  </si>
  <si>
    <t>D6 - Uzemnenie schodiska</t>
  </si>
  <si>
    <t>D7 - Ostatné</t>
  </si>
  <si>
    <t>Pol46</t>
  </si>
  <si>
    <t>Pol47</t>
  </si>
  <si>
    <t>Pol48</t>
  </si>
  <si>
    <t>Pol49</t>
  </si>
  <si>
    <t>Istič LTN-20B-3</t>
  </si>
  <si>
    <t>Pol50</t>
  </si>
  <si>
    <t>Istič LTN-25B-3</t>
  </si>
  <si>
    <t>Pol51</t>
  </si>
  <si>
    <t>Istič LTN-40B-3</t>
  </si>
  <si>
    <t>Pol52</t>
  </si>
  <si>
    <t>Istič LTN-63B-3</t>
  </si>
  <si>
    <t>Pol53</t>
  </si>
  <si>
    <t>2-pól. prúdový chránič</t>
  </si>
  <si>
    <t>Pol54</t>
  </si>
  <si>
    <t>Pol55</t>
  </si>
  <si>
    <t>4-pól. prúdový chránič</t>
  </si>
  <si>
    <t>Pol56</t>
  </si>
  <si>
    <t>Zvodič bleskových prúdov SPC12,5/3+0</t>
  </si>
  <si>
    <t>Pol57</t>
  </si>
  <si>
    <t>Lišta prepojovacia 3P 1m</t>
  </si>
  <si>
    <t>Pol58</t>
  </si>
  <si>
    <t>Lišta prepojovacia 1P 1m</t>
  </si>
  <si>
    <t>Pol59</t>
  </si>
  <si>
    <t>Prepojovací materiál (vodiče, hrebeňe atď) set</t>
  </si>
  <si>
    <t>set</t>
  </si>
  <si>
    <t>Pol60</t>
  </si>
  <si>
    <t>CYA 16mm zž</t>
  </si>
  <si>
    <t>Pol61</t>
  </si>
  <si>
    <t>CYA 10mm zž</t>
  </si>
  <si>
    <t>Pol62</t>
  </si>
  <si>
    <t>Zmršťovacia bužírka 1,5 - 2,5 čierna</t>
  </si>
  <si>
    <t>Pol63</t>
  </si>
  <si>
    <t>Zmršťovacia bužírka 1,5 - 2,5 hnedá</t>
  </si>
  <si>
    <t>Pol64</t>
  </si>
  <si>
    <t>Zmršťovacia bužírka 1,5 - 2,5 sivá</t>
  </si>
  <si>
    <t>Pol65</t>
  </si>
  <si>
    <t>Zmršťovacia bužírka 1,5 - 2,5 zž</t>
  </si>
  <si>
    <t>Pol66</t>
  </si>
  <si>
    <t>Konštrukcia oceľová všeobecná</t>
  </si>
  <si>
    <t>Pol67</t>
  </si>
  <si>
    <t>Pametové relé</t>
  </si>
  <si>
    <t>Pol68</t>
  </si>
  <si>
    <t>Osadenie rozvádzačov</t>
  </si>
  <si>
    <t>Pol69</t>
  </si>
  <si>
    <t>Sekacie práce</t>
  </si>
  <si>
    <t>Pol70</t>
  </si>
  <si>
    <t>Výroba rozvádzačov - mod. Rozv</t>
  </si>
  <si>
    <t>Pol71</t>
  </si>
  <si>
    <t>Ukončenie vodiča v rozvádzači, zapojenie do 2,5 mm2</t>
  </si>
  <si>
    <t>Pol72</t>
  </si>
  <si>
    <t>Ukončenie vodiča v rozvádzači, zapojenie do 1,5 mm2</t>
  </si>
  <si>
    <t>Pol73</t>
  </si>
  <si>
    <t>Murárske vysprávky</t>
  </si>
  <si>
    <t>Pol74</t>
  </si>
  <si>
    <t>Pomocné elektromontážne práce</t>
  </si>
  <si>
    <t>Pol75</t>
  </si>
  <si>
    <t>Montáž Konštrukcia oceľová všeobecná + výroba - klasická</t>
  </si>
  <si>
    <t>Pol76</t>
  </si>
  <si>
    <t>Ukončenie vodiča v rozvádzači vrát. zapojenia do 10 - 16mm2</t>
  </si>
  <si>
    <t>Pol77</t>
  </si>
  <si>
    <t>Montáž Vodič H07V-U-16 zeleno-žltý (CYA)</t>
  </si>
  <si>
    <t>Pol78</t>
  </si>
  <si>
    <t>Montáž Vodič H07V-U-10 zeleno-žltý (CYA)</t>
  </si>
  <si>
    <t>Pol79</t>
  </si>
  <si>
    <t>Pol80</t>
  </si>
  <si>
    <t>Pol81</t>
  </si>
  <si>
    <t>Pol82</t>
  </si>
  <si>
    <t>Pol83</t>
  </si>
  <si>
    <t>Pol84</t>
  </si>
  <si>
    <t>Pol85</t>
  </si>
  <si>
    <t>Va-Bi spínač č.1</t>
  </si>
  <si>
    <t>Pol86</t>
  </si>
  <si>
    <t>Va-Bi spínač č.5</t>
  </si>
  <si>
    <t>Pol87</t>
  </si>
  <si>
    <t>Va-Bi Tlačidlo</t>
  </si>
  <si>
    <t>Pol88</t>
  </si>
  <si>
    <t>Va-Bi prepínač č.6</t>
  </si>
  <si>
    <t>Pol89</t>
  </si>
  <si>
    <t>Va rámček Bi 1U biela</t>
  </si>
  <si>
    <t>Pol90</t>
  </si>
  <si>
    <t>Krabica podomietková ASD 70 IEC BK</t>
  </si>
  <si>
    <t>Pol91</t>
  </si>
  <si>
    <t>Pol92</t>
  </si>
  <si>
    <t>Svorka 4x0,5-2,5mm2 (WAGO)</t>
  </si>
  <si>
    <t>Pol93</t>
  </si>
  <si>
    <t>Svorka 3x0,5-2,5mm2 (WAGO)</t>
  </si>
  <si>
    <t>Pol94</t>
  </si>
  <si>
    <t>Montáž a osadenie elektroinštalačnej krabice</t>
  </si>
  <si>
    <t>Pol95</t>
  </si>
  <si>
    <t>Montáž a osadenie elektroinštalačnej krabice KPR 68</t>
  </si>
  <si>
    <t>Pol96</t>
  </si>
  <si>
    <t>Montáž svetelného vypínača č.1</t>
  </si>
  <si>
    <t>Pol97</t>
  </si>
  <si>
    <t>Montáž svetelného vypínača č.6</t>
  </si>
  <si>
    <t>Pol98</t>
  </si>
  <si>
    <t>Montáž svetelného vypínača č.5</t>
  </si>
  <si>
    <t>Pol99</t>
  </si>
  <si>
    <t>Montáž svetelného tlačidla</t>
  </si>
  <si>
    <t>Pol100</t>
  </si>
  <si>
    <t>Pol101</t>
  </si>
  <si>
    <t>Pol102</t>
  </si>
  <si>
    <t>Pol103</t>
  </si>
  <si>
    <t>Pol104</t>
  </si>
  <si>
    <t>Montáž Núdzové svietidlo KW, LED/3h 230V AC, stropné, WL</t>
  </si>
  <si>
    <t>Pol105</t>
  </si>
  <si>
    <t>Pol106</t>
  </si>
  <si>
    <t>Pol107</t>
  </si>
  <si>
    <t>Va-Bi zásuvka 2x2P+T dvojitá</t>
  </si>
  <si>
    <t>Pol108</t>
  </si>
  <si>
    <t>Montáž zásuvka 1f 2P+T</t>
  </si>
  <si>
    <t>Pol109</t>
  </si>
  <si>
    <t>Montáž zásuvka 1f 2x2P+T</t>
  </si>
  <si>
    <t>Pol110</t>
  </si>
  <si>
    <t>Kábel N2XH-J 3x1,5</t>
  </si>
  <si>
    <t>Pol111</t>
  </si>
  <si>
    <t>Kábel N2XH-O 3x1,5</t>
  </si>
  <si>
    <t>Pol112</t>
  </si>
  <si>
    <t>kábel N2XH-J 3x2,5</t>
  </si>
  <si>
    <t>Pol113</t>
  </si>
  <si>
    <t>Kábe N2XH-J 5x25</t>
  </si>
  <si>
    <t>Pol114</t>
  </si>
  <si>
    <t>Kábel N2XH-J 5x10</t>
  </si>
  <si>
    <t>Pol115</t>
  </si>
  <si>
    <t>Kábel 1-CHKE-R-J 5x2,5</t>
  </si>
  <si>
    <t>Pol116</t>
  </si>
  <si>
    <t>Montáž Kábel N2XH-J 3x1,5</t>
  </si>
  <si>
    <t>Pol117</t>
  </si>
  <si>
    <t>Montáž Kábel N2XH-O 3x1,5</t>
  </si>
  <si>
    <t>Pol118</t>
  </si>
  <si>
    <t>Montáž Kábel N2XH-J 3x2,5</t>
  </si>
  <si>
    <t>Pol119</t>
  </si>
  <si>
    <t>Montáž Kábel N2XH-J 5x25</t>
  </si>
  <si>
    <t>Pol120</t>
  </si>
  <si>
    <t>Montáž Kábel N2XH-J  5x10</t>
  </si>
  <si>
    <t>Pol121</t>
  </si>
  <si>
    <t>Montáž Kábel N2XH-J 5x2,5</t>
  </si>
  <si>
    <t>Pol122</t>
  </si>
  <si>
    <t>Kábel Cat.6 STP, 500MHz - AWG23</t>
  </si>
  <si>
    <t>Pol123</t>
  </si>
  <si>
    <t>Va-Bi zásuvka RJ45x1/STP6</t>
  </si>
  <si>
    <t>Pol124</t>
  </si>
  <si>
    <t>Va-Bi zásuvka RJ45x2/STP6</t>
  </si>
  <si>
    <t>Pol125</t>
  </si>
  <si>
    <t>Rúrka ohýbná FX20</t>
  </si>
  <si>
    <t>Pol126</t>
  </si>
  <si>
    <t>Pol127</t>
  </si>
  <si>
    <t>Rital rack</t>
  </si>
  <si>
    <t>Pol128</t>
  </si>
  <si>
    <t>Metalický patch panel 48  U1</t>
  </si>
  <si>
    <t>Pol129</t>
  </si>
  <si>
    <t>Switch Cisco SG 24/48 port U1</t>
  </si>
  <si>
    <t>Pol130</t>
  </si>
  <si>
    <t>APC Smart-UPS Rack-mount 1000I 1U</t>
  </si>
  <si>
    <t>Pol131</t>
  </si>
  <si>
    <t>AP - Ubiquiti UniFi AP Long Range, 27dBm</t>
  </si>
  <si>
    <t>Pol132</t>
  </si>
  <si>
    <t>Montáž Kábel Cat.6 STP, 500MHz - AWG23</t>
  </si>
  <si>
    <t>Pol133</t>
  </si>
  <si>
    <t>Montáž zásuvky 1xRJ45</t>
  </si>
  <si>
    <t>Pol134</t>
  </si>
  <si>
    <t>Montáž zásuvky 2xRJ45</t>
  </si>
  <si>
    <t>Pol135</t>
  </si>
  <si>
    <t>Montáž - Ochranná hadica PVC FXP 20</t>
  </si>
  <si>
    <t>Pol136</t>
  </si>
  <si>
    <t>Uzemnovacia tyč UT3</t>
  </si>
  <si>
    <t>Pol137</t>
  </si>
  <si>
    <t>Svorka spojovacia  - SS</t>
  </si>
  <si>
    <t>Pol138</t>
  </si>
  <si>
    <t>CYA 25zž</t>
  </si>
  <si>
    <t>Pol139</t>
  </si>
  <si>
    <t>Chránička ohybná FX25</t>
  </si>
  <si>
    <t>Pol140</t>
  </si>
  <si>
    <t>Montáž UT3</t>
  </si>
  <si>
    <t>Pol141</t>
  </si>
  <si>
    <t>Montáž Svorka spojovacia  - SS</t>
  </si>
  <si>
    <t>Pol142</t>
  </si>
  <si>
    <t>Pomocé výkopy</t>
  </si>
  <si>
    <t>Pol143</t>
  </si>
  <si>
    <t>Stratné káblov</t>
  </si>
  <si>
    <t>Pol144</t>
  </si>
  <si>
    <t>Pomocný materiál (set)</t>
  </si>
  <si>
    <t>Pol145</t>
  </si>
  <si>
    <t>Konštrukcia oceľová všeobecná + výroba - klasická</t>
  </si>
  <si>
    <t>Pol146</t>
  </si>
  <si>
    <t>Pol147</t>
  </si>
  <si>
    <t>Elektromontáže, silnoprúd HZS T5 - oživenie zariadení</t>
  </si>
  <si>
    <t>Pol148</t>
  </si>
  <si>
    <t>Odborné prehliadky podľa vyhl. 508/2009</t>
  </si>
  <si>
    <t>Pol149</t>
  </si>
  <si>
    <t>Pomocné výkony</t>
  </si>
  <si>
    <t>Pol150</t>
  </si>
  <si>
    <t>Prepravné náklady</t>
  </si>
  <si>
    <t>Pol151</t>
  </si>
  <si>
    <t>Búranie muriva vystuženého hr. do 300mm,  -0,15000t</t>
  </si>
  <si>
    <t>Prekladový trámec  šírky 125 mm, výšky 124 mm, dĺžky 1150 mm</t>
  </si>
  <si>
    <t>Prekladový trámec šírky 150 mm, výšky 124 mm, dĺžky 1150 mm</t>
  </si>
  <si>
    <t>Prekladový trámec šírky 200 mm, výšky 124 mm, dĺžky 2250 mm</t>
  </si>
  <si>
    <t>SDK predsadená stena bez nosnej kca dosky 1x GKB hr. 12,5 mm lepená celoplošne</t>
  </si>
  <si>
    <t xml:space="preserve">RA-N 15 priamy, </t>
  </si>
  <si>
    <t xml:space="preserve">Ručný regulačný(vyvažovací ) ventil s uzatváracou, meracou a vypúšťacou funkciou 'MSV-BD, DN40, PN 20 s vnútorným závitom, </t>
  </si>
  <si>
    <t>Vykurovacie telesá panelové, tlaková skúška telesa vodou  jednoradového</t>
  </si>
  <si>
    <t>Vykurovacie telesá panelové, tlaková skúška telesa vodou  dvojradového</t>
  </si>
  <si>
    <t>Vykurovacie teleso doskové - oceľový radiátor  22K 900x1000,s bočným pripojením, s dvoma panelmi a dvoma konvektormi</t>
  </si>
  <si>
    <t>Vykurovacie teleso doskové - oceľový radiátor 22K 900x600,s bočným pripojením, s dvoma panelmi a dvoma konvektormi</t>
  </si>
  <si>
    <t>Vykurovacie teleso doskové - oceľový radiátor 21K 600x1400,s bočným pripojením, s dvoma panelmi a jedným konvektorom</t>
  </si>
  <si>
    <t>Vykurovacie teleso doskové - oceľový radiátor 22K 600x1400,s bočným pripojením, s dvoma panelmi a dvoma konvektormi</t>
  </si>
  <si>
    <t>Vykurovacie teleso doskové - oceľový radiátor 21K 600x1200,s bočným pripojením, s dvoma panelmi a jedným konvektorom</t>
  </si>
  <si>
    <t>Vykurovacie teleso doskové - oceľový radiátor 22K 600x1000,s bočným pripojením, s dvoma panelmi a dvoma konvektormi</t>
  </si>
  <si>
    <t>Vykurovacie teleso doskové - oceľový radiátor 22K 600x1200,s bočným pripojením, s dvoma panelmi a dvoma konvektormi</t>
  </si>
  <si>
    <t>Vykurovacie teleso doskové - oceľový radiátor  22K 600x800,s bočným pripojením, s dvoma panelmi a dvoma konvektormi</t>
  </si>
  <si>
    <t>Vykurovacie teleso doskové - oceľový radiátor  21K 600x800,s bočným pripojením, s dvoma panelmi a jedným konvektorom</t>
  </si>
  <si>
    <t>Vykurovacie teleso doskové - oceľový radiátor  21K 600x500,s bočným pripojením, s dvoma panelmi a jedným konvektorom</t>
  </si>
  <si>
    <t>Vykurovacie teleso doskové - oceľový radiátor  21K 600x600,s bočným pripojením, s dvoma panelmi a jedným konvektorom</t>
  </si>
  <si>
    <t>Vykurovacie teleso doskové - oceľový radiátor 22K 600x500,s bočným pripojením, s dvoma panelmi a dvoma konvektormi</t>
  </si>
  <si>
    <t>Vykurovacie teleso doskové - oceľový radiátor  22K 600x600,s bočným pripojením, s dvoma panelmi a dvoma konvektormi</t>
  </si>
  <si>
    <t>Vykurovacie teleso doskové - oceľový radiátor  11K 600x500,s bočným pripojením, s jedným panelom a jedným konvektorom</t>
  </si>
  <si>
    <t>Priečky z tvárnic hr. 150 mm P2-500 hladkých, na MVC a maltu  (150x249x599)</t>
  </si>
  <si>
    <t>Priečky z tvárnic  hr. 125 mm P4-500 hladkých, na MVC a maltu (125x249x599)</t>
  </si>
  <si>
    <t>Schodisko - stupne pórobetonové systémove " pozn3, výkres 3 NP"</t>
  </si>
  <si>
    <t>Samonivelizačná podlahová stierka  , hr. 20 mm</t>
  </si>
  <si>
    <t>Potrubné puzdro  s hr. izolácie 50 mm, DN 76, pre izoláciu rozvodov tepla</t>
  </si>
  <si>
    <t>Montaž trubíc  hr. do 6 mm, vnút.priemer do 18 mm</t>
  </si>
  <si>
    <t>Montaž trubíc napr.    hr. do 6 mm, vnút.priemer 19 - 22 mm</t>
  </si>
  <si>
    <t>Montaž trubíc napr.    hr. do 6 mm, vnút.priemer 23 - 28 mm</t>
  </si>
  <si>
    <t>Montaž trubíc napr.    hr. do 6 mm, vnút.priemer 29 - 41 mm</t>
  </si>
  <si>
    <t>Montaž trubíc napr.    hr. od 13 mm, vnút.priemer do 65 - 76 mm</t>
  </si>
  <si>
    <t>D+M oc. dverí + zárubne protipožiarné EW30D3-C, rozmery 1800x2100+ nadsvetlík "ozn D5"</t>
  </si>
  <si>
    <t>129.1</t>
  </si>
  <si>
    <t>Montáž sprchovej vaničky + koľajnička so závesom</t>
  </si>
  <si>
    <t>Sprchová vanička  + koľajnička so závesom</t>
  </si>
  <si>
    <t>Sádrortónová  akustická del. Priečka hr. 200 mm dvojpláštová +zosilenie priečky profilmi v mieste kotvenia schod. Plošiny na 1.NP</t>
  </si>
  <si>
    <t>Montáž videovrátnik</t>
  </si>
  <si>
    <t>Elekronický videovratnik s funkciou hlasového hovoru a otvorenia dverí</t>
  </si>
  <si>
    <t>Búranie muriva priečok plynosilikátu,siporexu, tehl. priečky  hr. do 150mm  -0,07500t</t>
  </si>
  <si>
    <t>Koberec typu uzlik, vyrobený zo zmesy vlákna  polypropylénu a polyamidu, Materiál : 90% PP, 10% PA, váha vlasu : 570 g/m2, podklad filc, vysokozaťažový</t>
  </si>
  <si>
    <t xml:space="preserve">Koberec typu uzlik, vyrobený zo zmesy vlákna  polypropylénu a polyamidu, Materiál : 90% PP, 10% PA, váha vlasu : 570 g/m2, podklad filc, vysokozaťažový </t>
  </si>
  <si>
    <t>Demontáž elektrorozvodov + demontáž hlinikovych žľabov v podlahe</t>
  </si>
  <si>
    <t>Demontáž pôvodných hliníkových dverí + výmena na plastové s mrežov medzi sklom + elektrozámkom ozn "D8" 1570/2070+270mm</t>
  </si>
  <si>
    <t xml:space="preserve">kpl </t>
  </si>
  <si>
    <t>D+M oc. dverí + zárubne protipožiarné EW30D3-C, rozmery 1800x2100+ nadsvetlík + elektrozámok "ozn D7"</t>
  </si>
  <si>
    <t>1545745652</t>
  </si>
  <si>
    <t>15756526</t>
  </si>
  <si>
    <t xml:space="preserve">Kombinované WC keramické </t>
  </si>
  <si>
    <t>Batéria umývadlová stojanková páková 9ks+ imobilný pák. Batéria stenová 1ks</t>
  </si>
  <si>
    <t>Montáž výlevky závesnej bez výtokovej armatúry</t>
  </si>
  <si>
    <t>Výlevka keramická + mriežka</t>
  </si>
  <si>
    <t>Kuchynský drez nerezový</t>
  </si>
  <si>
    <t>Montáž kuchynských drezov dvojitých s dvoma drezmi, alebo okapovým drezom</t>
  </si>
  <si>
    <t xml:space="preserve">D+M cementovláknite dosky, ukotvenie do oc. zábradia, zo strany chodby cementovláknité dosky natrieť disperznou tabuľovou naterovou hmotou " ozn 15" </t>
  </si>
  <si>
    <t xml:space="preserve">D+ M plastového okna 5400x1800mm,, kovanie celoobvodové, izolačné trojsklo Ug=0,5 W/m2K, Uw=1 W/m2K + vonkajší parapet+ vnútorné hlinikové žalúzie a sieťky proti hmyzu " O1" </t>
  </si>
  <si>
    <t>D+ M plastového okna 5400x1800mm, kovanie celoobvodové, izolačné trojsklo Ug=0,5 W/m2K, Uw=1 W/m2K + vonkajší parapet+ vnútorné hlinikové žalúzie a sieťky proti hmyzu " O1*" + výplň pre prestup VZT</t>
  </si>
  <si>
    <t>D+ M plastového okna 3600x2100+1800x2300mm, kovanie celoobvodové, izolačné trojsklo Ug=0,5 W/m2K, Uw=1 W/m2K + vonkajší parapet+ vnútorné hlinikové žalúzie a sieťky proti hmyzu " O2"</t>
  </si>
  <si>
    <t>D+ M plastového okna 3600x2100+1800x2300mm, kovanie celoobvodové, izolačné trojsklo Ug=0,5 W/m2K, Uw=1 W/m2K + vonkajší parapet+ vnútorné hlinikové žalúzie a sieťky proti hmyzu " O3"</t>
  </si>
  <si>
    <t>D+ M  plastové okno 1430x750mm, kovanie celoobvodové , izolačné dvojsklo Ug=0,5 W/m2K  / okno v interiéri " Os1" sklopné</t>
  </si>
  <si>
    <t>D+M plastové okno 860x750mm, kovanie celoobvodové , izolačné dvojsklo Ug=0,5 W/m2K  / okno v interiéri " Os2" sklopné</t>
  </si>
  <si>
    <t>D+M plastové okno 1500x750mm, kovanie celoobvodové, izolačné dvojsklo Ug=0,5 W/m2K  / okno v interiéri " Os3" sklopné</t>
  </si>
  <si>
    <t>D+M plastové okno 1500x1500mm,  kovanie celoobvodové , izolačné dvojsklo Ug=0,5 W/m2K  / okno v interiéri " Of" fixné</t>
  </si>
  <si>
    <t>D+ M plastového okna 6600x2100mm, kovanie celoobvodové , izolačné trojsklo Ug=0,5 W/m2K, Uw=1 W/m2K + vonkajší parapet+ vnútorné hlinikové žalúzie a sieťky proti hmyzu " O4"</t>
  </si>
  <si>
    <t>D+ M plastového okna 6600x2100mm, kovanie celoobvodové , izolačné trojsklo Ug=0,5 W/m2K, Uw=1 W/m2K + vonkajší parapet+ vnútorné hlinikové žalúzie a sieťky proti hmyzu " O5" + prestup VZT</t>
  </si>
  <si>
    <t>D+ M plastového okna 6600x2100mm, kovanie celoobvodové , izolačné trojsklo Ug=0,5 W/m2K, Uw=1 W/m2K + vonkajší parapet+ vnútorné hlinikové žalúzie a sieťky proti hmyzu " O6" + prestup VZT</t>
  </si>
  <si>
    <t>D+ M plastového okna 2400x1800mm, kovanie celoobvodové, izolačné trojsklo Ug=0,5 W/m2K, Uw=1 W/m2K + vonkajší parapet+ vnútorné hlinikové žalúzie a sieťky proti hmyzu " O7"</t>
  </si>
  <si>
    <t>D+ M plastového okna 5400x1800mm, kovanie celoobvodové , izolačné trojsklo Ug=0,5 W/m2K, Uw=1 W/m2K + vonkajší parapet+ vnútorné hlinikové žalúzie a sieťky proti hmyzu " O8" + prestup VZT</t>
  </si>
  <si>
    <t>D+ M plastového okna 5400x1800mm, kovanie celoobvodové , izolačné trojsklo Ug=0,5 W/m2K, Uw=1 W/m2K + vonkajší parapet+ vnútorné hlinikové žalúzie a sieťky proti hmyzu " O9" + prestup VZT</t>
  </si>
  <si>
    <t>D+ M plastového okna 5100x2100+1500x2900mm, kovanie celoobvodové , izolačné trojsklo Ug=0,5 W/m2K, Uw=1 W/m2K + vonkajší parapet+ vnútorné hlinikové žalúzie a sieťky proti hmyzu " O10*"</t>
  </si>
  <si>
    <t>D+ M plastového okna 4800x2100+1800x2900mm, kovanie celoobvodové , izolačné trojsklo Ug=0,5 W/m2K, Uw=1 W/m2K + vonkajší parapet+ vnútorné hlinikové žalúzie a sieťky proti hmyzu " O11*"</t>
  </si>
  <si>
    <t>D+M plastové okno 1500x750mm,  kovanie celoobvodové, izolačné dvojsklo Ug=0,5 W/m2K  / okno v interiéri " O12" fixné</t>
  </si>
  <si>
    <t>D+M plastové okno 1500x750mm,  kovanie celoobvodové, izolačné dvojsklo Ug=0,5 W/m2K  / okno v interiéri " O13" fixné sklo-dubová kôra</t>
  </si>
  <si>
    <t>D+M plastové okno 1500x750mm, kovanie celoobvodové, jednosklo okno v interiéri " VO1"sklo-dubová kôra, výdajňa stravy</t>
  </si>
  <si>
    <t>Prírodné linoleum hr. 2,0mm ; trieda záťaže 32/41, vysokozaťažové</t>
  </si>
  <si>
    <t>Prírodné linoleum hr.  2,0mm ; trieda záťaže 32/41</t>
  </si>
  <si>
    <t xml:space="preserve">Prírodné linoleum hr. 2,0mm ; trieda záťaže 32/41, vysokozaťažový </t>
  </si>
  <si>
    <t>Radiátorové šróbenie RLV-S 15 priame, prednastaviteľné, s uzatváraním, pripojenie na sústavu vnútorným závitom, DN 1/2"</t>
  </si>
  <si>
    <t>Termostatická hlavic RA 2920 pre verejné priestory plynová náplň čidla</t>
  </si>
  <si>
    <t>Armatúry a príslušenstvo napr. RA 2920</t>
  </si>
  <si>
    <t>Manuálny nastavovací (vyvažovací), uzatvárací a merací ventil  'MSV-BD, DN32, PN 20 s vnútorným závitom</t>
  </si>
  <si>
    <t xml:space="preserve">Kompaktná  rekuperačná  jednotka  v  podstropnom  vyhotovení                                        </t>
  </si>
  <si>
    <t xml:space="preserve">Uzatváracia klapka </t>
  </si>
  <si>
    <t>Servopohon</t>
  </si>
  <si>
    <t xml:space="preserve">Nástenný prog. ovládač </t>
  </si>
  <si>
    <t>Ventilátor  do kruhového potrubia , zabudovaný termokontakt,1f,</t>
  </si>
  <si>
    <t xml:space="preserve">Ventilátor  do kruhového potrubia , zabudovaný termokontakt,1f, </t>
  </si>
  <si>
    <t xml:space="preserve">Kompaktná   rekuperačná   jednotka  v podstropnom  vyhotovení </t>
  </si>
  <si>
    <t>Izolačná PE trubica 18x6 mm (d x hr. izolácie), dĺ. 2 m,</t>
  </si>
  <si>
    <t>Izolačná PE trubica napr.    PRO 22x6 mm (d x hr. izolácie), dĺ. 2 m</t>
  </si>
  <si>
    <t>Izolačná PE trubica napr.   PRO 28x6 mm (d x hr. izolácie), dĺ. 2 m</t>
  </si>
  <si>
    <t>Izolačná PE trubica napr.    PRO 35x6 mm (d x hr. izolácie), dĺ. 2 m</t>
  </si>
  <si>
    <t xml:space="preserve">Izolačná PE trubica napr.    PRO 42x9 mm (d x hr. izolácie), dĺ. 2 m, </t>
  </si>
  <si>
    <t>Izolačná PE trubica napr.    PRO 22x20 mm (d x hr. izolácie), dĺ. 2 m</t>
  </si>
  <si>
    <t>Izolačná PE trubica napr.    PRO 28x20 mm (d x hr. izolácie), dĺ. 2 m</t>
  </si>
  <si>
    <t>Izolačná PE trubica napr.    PRO 35x20 mm (d x hr. izolácie), dĺ. 2 m</t>
  </si>
  <si>
    <t>Izolačná PE trubica napr.    PRO 42x20 mm (d x hr. izolácie), dĺ. 2 m</t>
  </si>
  <si>
    <t>Izolačná PE trubica napr.    PRO 40x30 mm (d x hr. izolácie), dĺ. 2 m</t>
  </si>
  <si>
    <t>Núdzové svietidlo  3SE - 8W/G5/2h - biele</t>
  </si>
  <si>
    <t>Svietidlo  3DIM 24W NW</t>
  </si>
  <si>
    <t>Svietidlo  2xT8/120cm</t>
  </si>
  <si>
    <t>Svietidlo 14W NW</t>
  </si>
  <si>
    <t>Svietidlo   IR</t>
  </si>
  <si>
    <t>Montáž Svietidlo 24W NW</t>
  </si>
  <si>
    <t>Montáž Svietidlo 2xT8/120cm</t>
  </si>
  <si>
    <t>Montáž  14W NW</t>
  </si>
  <si>
    <t>Montáž IR</t>
  </si>
  <si>
    <t>Montáž Núdzové svietidlo</t>
  </si>
  <si>
    <t>Zásuvka  2P+T IP44</t>
  </si>
  <si>
    <t xml:space="preserve">Servopohon </t>
  </si>
  <si>
    <t>Hydrantový systém s tvarovo stálou hadicou D 25 , hadica 30 m, skriňa 710x710x245 mm, plné dvierka, prúdnica ekv. 10</t>
  </si>
  <si>
    <t xml:space="preserve">Modul </t>
  </si>
  <si>
    <t>Poistkový odpínač</t>
  </si>
  <si>
    <t xml:space="preserve">Poistková vložka </t>
  </si>
  <si>
    <t>Núdzové žiarivkové svietidlo, trvalý chod, 230V, 50Hz, T5, G5, 1×8W, 3h,2,4V/4,5Ah,Ni-Cd, IP65</t>
  </si>
  <si>
    <t xml:space="preserve">Krabica podomietková </t>
  </si>
  <si>
    <t>Krabica prístrojová rozvodná s krytkou</t>
  </si>
  <si>
    <t xml:space="preserve">Káblový konektor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</si>
</sst>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52" fillId="0" borderId="0">
      <alignment/>
      <protection/>
    </xf>
    <xf numFmtId="0" fontId="6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7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6" fillId="33" borderId="0" xfId="0" applyFont="1" applyFill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72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6" fillId="0" borderId="24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174" fontId="86" fillId="0" borderId="25" xfId="0" applyNumberFormat="1" applyFont="1" applyBorder="1" applyAlignment="1">
      <alignment vertical="center"/>
    </xf>
    <xf numFmtId="4" fontId="86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8" fillId="0" borderId="20" xfId="0" applyNumberFormat="1" applyFont="1" applyBorder="1" applyAlignment="1">
      <alignment/>
    </xf>
    <xf numFmtId="174" fontId="88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4" fillId="0" borderId="13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22" xfId="0" applyFont="1" applyBorder="1" applyAlignment="1">
      <alignment/>
    </xf>
    <xf numFmtId="174" fontId="74" fillId="0" borderId="0" xfId="0" applyNumberFormat="1" applyFont="1" applyBorder="1" applyAlignment="1">
      <alignment/>
    </xf>
    <xf numFmtId="174" fontId="74" fillId="0" borderId="23" xfId="0" applyNumberFormat="1" applyFont="1" applyBorder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4" fontId="71" fillId="0" borderId="0" xfId="0" applyNumberFormat="1" applyFont="1" applyBorder="1" applyAlignment="1">
      <alignment vertical="center"/>
    </xf>
    <xf numFmtId="174" fontId="71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89" fillId="0" borderId="33" xfId="0" applyFont="1" applyFill="1" applyBorder="1" applyAlignment="1" applyProtection="1">
      <alignment horizontal="center" vertical="center"/>
      <protection locked="0"/>
    </xf>
    <xf numFmtId="49" fontId="89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89" fillId="0" borderId="33" xfId="0" applyFont="1" applyFill="1" applyBorder="1" applyAlignment="1" applyProtection="1">
      <alignment horizontal="center" vertical="center" wrapText="1"/>
      <protection locked="0"/>
    </xf>
    <xf numFmtId="175" fontId="89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7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7" fillId="0" borderId="0" xfId="0" applyFont="1" applyFill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172" fontId="7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1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81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13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78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174" fontId="88" fillId="0" borderId="20" xfId="0" applyNumberFormat="1" applyFont="1" applyFill="1" applyBorder="1" applyAlignment="1">
      <alignment/>
    </xf>
    <xf numFmtId="174" fontId="88" fillId="0" borderId="21" xfId="0" applyNumberFormat="1" applyFont="1" applyFill="1" applyBorder="1" applyAlignment="1">
      <alignment/>
    </xf>
    <xf numFmtId="4" fontId="12" fillId="0" borderId="0" xfId="0" applyNumberFormat="1" applyFont="1" applyFill="1" applyAlignment="1">
      <alignment vertical="center"/>
    </xf>
    <xf numFmtId="0" fontId="74" fillId="0" borderId="13" xfId="0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22" xfId="0" applyFont="1" applyFill="1" applyBorder="1" applyAlignment="1">
      <alignment/>
    </xf>
    <xf numFmtId="174" fontId="74" fillId="0" borderId="0" xfId="0" applyNumberFormat="1" applyFont="1" applyFill="1" applyBorder="1" applyAlignment="1">
      <alignment/>
    </xf>
    <xf numFmtId="174" fontId="74" fillId="0" borderId="23" xfId="0" applyNumberFormat="1" applyFont="1" applyFill="1" applyBorder="1" applyAlignment="1">
      <alignment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4" fontId="74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71" fillId="22" borderId="33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Alignment="1">
      <alignment vertical="center"/>
    </xf>
    <xf numFmtId="0" fontId="73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89" fillId="0" borderId="33" xfId="46" applyFont="1" applyBorder="1" applyAlignment="1" applyProtection="1">
      <alignment horizontal="center" vertical="center" wrapText="1"/>
      <protection locked="0"/>
    </xf>
    <xf numFmtId="0" fontId="89" fillId="0" borderId="33" xfId="46" applyFont="1" applyFill="1" applyBorder="1" applyAlignment="1" applyProtection="1">
      <alignment horizontal="center" vertical="center"/>
      <protection locked="0"/>
    </xf>
    <xf numFmtId="49" fontId="89" fillId="0" borderId="33" xfId="46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0" fontId="77" fillId="37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4" fontId="73" fillId="0" borderId="31" xfId="0" applyNumberFormat="1" applyFont="1" applyFill="1" applyBorder="1" applyAlignment="1">
      <alignment/>
    </xf>
    <xf numFmtId="4" fontId="73" fillId="0" borderId="31" xfId="0" applyNumberFormat="1" applyFont="1" applyFill="1" applyBorder="1" applyAlignment="1">
      <alignment vertical="center"/>
    </xf>
    <xf numFmtId="0" fontId="89" fillId="0" borderId="33" xfId="0" applyFont="1" applyFill="1" applyBorder="1" applyAlignment="1" applyProtection="1">
      <alignment horizontal="left" vertical="center" wrapText="1"/>
      <protection locked="0"/>
    </xf>
    <xf numFmtId="0" fontId="89" fillId="0" borderId="33" xfId="0" applyFont="1" applyFill="1" applyBorder="1" applyAlignment="1" applyProtection="1">
      <alignment vertical="center"/>
      <protection locked="0"/>
    </xf>
    <xf numFmtId="4" fontId="89" fillId="0" borderId="33" xfId="0" applyNumberFormat="1" applyFont="1" applyFill="1" applyBorder="1" applyAlignment="1" applyProtection="1">
      <alignment vertical="center"/>
      <protection locked="0"/>
    </xf>
    <xf numFmtId="4" fontId="72" fillId="0" borderId="20" xfId="0" applyNumberFormat="1" applyFont="1" applyFill="1" applyBorder="1" applyAlignment="1">
      <alignment/>
    </xf>
    <xf numFmtId="4" fontId="72" fillId="0" borderId="20" xfId="0" applyNumberFormat="1" applyFont="1" applyFill="1" applyBorder="1" applyAlignment="1">
      <alignment vertical="center"/>
    </xf>
    <xf numFmtId="4" fontId="73" fillId="0" borderId="25" xfId="0" applyNumberFormat="1" applyFont="1" applyFill="1" applyBorder="1" applyAlignment="1">
      <alignment/>
    </xf>
    <xf numFmtId="4" fontId="73" fillId="0" borderId="25" xfId="0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center"/>
    </xf>
    <xf numFmtId="4" fontId="72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4" fontId="72" fillId="0" borderId="31" xfId="0" applyNumberFormat="1" applyFont="1" applyFill="1" applyBorder="1" applyAlignment="1">
      <alignment/>
    </xf>
    <xf numFmtId="4" fontId="72" fillId="0" borderId="31" xfId="0" applyNumberFormat="1" applyFont="1" applyFill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89" fillId="0" borderId="33" xfId="0" applyFont="1" applyBorder="1" applyAlignment="1" applyProtection="1">
      <alignment horizontal="left" vertical="center" wrapText="1"/>
      <protection locked="0"/>
    </xf>
    <xf numFmtId="0" fontId="89" fillId="0" borderId="33" xfId="0" applyFont="1" applyBorder="1" applyAlignment="1" applyProtection="1">
      <alignment vertical="center"/>
      <protection locked="0"/>
    </xf>
    <xf numFmtId="4" fontId="73" fillId="0" borderId="20" xfId="0" applyNumberFormat="1" applyFont="1" applyFill="1" applyBorder="1" applyAlignment="1">
      <alignment/>
    </xf>
    <xf numFmtId="4" fontId="73" fillId="0" borderId="20" xfId="0" applyNumberFormat="1" applyFont="1" applyFill="1" applyBorder="1" applyAlignment="1">
      <alignment vertical="center"/>
    </xf>
    <xf numFmtId="4" fontId="73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 vertical="center"/>
    </xf>
    <xf numFmtId="0" fontId="89" fillId="0" borderId="33" xfId="46" applyFont="1" applyFill="1" applyBorder="1" applyAlignment="1" applyProtection="1">
      <alignment horizontal="left" vertical="center" wrapText="1"/>
      <protection locked="0"/>
    </xf>
    <xf numFmtId="0" fontId="89" fillId="0" borderId="33" xfId="46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71" fillId="0" borderId="0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8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4" fontId="87" fillId="0" borderId="0" xfId="0" applyNumberFormat="1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4" fontId="72" fillId="0" borderId="25" xfId="0" applyNumberFormat="1" applyFont="1" applyFill="1" applyBorder="1" applyAlignment="1">
      <alignment/>
    </xf>
    <xf numFmtId="4" fontId="72" fillId="0" borderId="25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a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7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99" sqref="L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4</v>
      </c>
      <c r="BU1" s="13" t="s">
        <v>4</v>
      </c>
    </row>
    <row r="2" spans="3:72" ht="36.7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R2" s="264" t="s">
        <v>6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2:71" ht="36.75" customHeight="1">
      <c r="B4" s="18"/>
      <c r="C4" s="237" t="s">
        <v>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0"/>
      <c r="AS4" s="21" t="s">
        <v>10</v>
      </c>
      <c r="BS4" s="14" t="s">
        <v>11</v>
      </c>
    </row>
    <row r="5" spans="2:71" ht="14.25" customHeight="1">
      <c r="B5" s="18"/>
      <c r="C5" s="19"/>
      <c r="D5" s="22" t="s">
        <v>12</v>
      </c>
      <c r="E5" s="19"/>
      <c r="F5" s="19"/>
      <c r="G5" s="19"/>
      <c r="H5" s="19"/>
      <c r="I5" s="19"/>
      <c r="J5" s="19"/>
      <c r="K5" s="239" t="s">
        <v>13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9"/>
      <c r="AQ5" s="20"/>
      <c r="BS5" s="14" t="s">
        <v>7</v>
      </c>
    </row>
    <row r="6" spans="2:71" ht="36.75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40" t="s">
        <v>15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9"/>
      <c r="AQ6" s="20"/>
      <c r="BS6" s="14" t="s">
        <v>7</v>
      </c>
    </row>
    <row r="7" spans="2:71" ht="14.25" customHeight="1">
      <c r="B7" s="18"/>
      <c r="C7" s="19"/>
      <c r="D7" s="25" t="s">
        <v>16</v>
      </c>
      <c r="E7" s="19"/>
      <c r="F7" s="19"/>
      <c r="G7" s="19"/>
      <c r="H7" s="19"/>
      <c r="I7" s="19"/>
      <c r="J7" s="19"/>
      <c r="K7" s="23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17</v>
      </c>
      <c r="AL7" s="19"/>
      <c r="AM7" s="19"/>
      <c r="AN7" s="23" t="s">
        <v>3</v>
      </c>
      <c r="AO7" s="19"/>
      <c r="AP7" s="19"/>
      <c r="AQ7" s="20"/>
      <c r="BS7" s="14" t="s">
        <v>7</v>
      </c>
    </row>
    <row r="8" spans="2:71" ht="14.25" customHeight="1">
      <c r="B8" s="18"/>
      <c r="C8" s="19"/>
      <c r="D8" s="25" t="s">
        <v>18</v>
      </c>
      <c r="E8" s="19"/>
      <c r="F8" s="19"/>
      <c r="G8" s="19"/>
      <c r="H8" s="19"/>
      <c r="I8" s="19"/>
      <c r="J8" s="19"/>
      <c r="K8" s="23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20</v>
      </c>
      <c r="AL8" s="19"/>
      <c r="AM8" s="19"/>
      <c r="AN8" s="23" t="s">
        <v>21</v>
      </c>
      <c r="AO8" s="19"/>
      <c r="AP8" s="19"/>
      <c r="AQ8" s="20"/>
      <c r="BS8" s="14" t="s">
        <v>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S9" s="14" t="s">
        <v>7</v>
      </c>
    </row>
    <row r="10" spans="2:71" ht="14.25" customHeight="1">
      <c r="B10" s="18"/>
      <c r="C10" s="19"/>
      <c r="D10" s="25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23</v>
      </c>
      <c r="AL10" s="19"/>
      <c r="AM10" s="19"/>
      <c r="AN10" s="23" t="s">
        <v>3</v>
      </c>
      <c r="AO10" s="19"/>
      <c r="AP10" s="19"/>
      <c r="AQ10" s="20"/>
      <c r="BS10" s="14" t="s">
        <v>7</v>
      </c>
    </row>
    <row r="11" spans="2:71" ht="18" customHeight="1">
      <c r="B11" s="18"/>
      <c r="C11" s="19"/>
      <c r="D11" s="19"/>
      <c r="E11" s="23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25</v>
      </c>
      <c r="AL11" s="19"/>
      <c r="AM11" s="19"/>
      <c r="AN11" s="23" t="s">
        <v>3</v>
      </c>
      <c r="AO11" s="19"/>
      <c r="AP11" s="19"/>
      <c r="AQ11" s="20"/>
      <c r="BS11" s="14" t="s">
        <v>7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S12" s="14" t="s">
        <v>7</v>
      </c>
    </row>
    <row r="13" spans="2:71" ht="14.25" customHeight="1">
      <c r="B13" s="18"/>
      <c r="C13" s="19"/>
      <c r="D13" s="25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23</v>
      </c>
      <c r="AL13" s="19"/>
      <c r="AM13" s="19"/>
      <c r="AN13" s="23" t="s">
        <v>3</v>
      </c>
      <c r="AO13" s="19"/>
      <c r="AP13" s="19"/>
      <c r="AQ13" s="20"/>
      <c r="BS13" s="14" t="s">
        <v>7</v>
      </c>
    </row>
    <row r="14" spans="2:71" ht="15">
      <c r="B14" s="18"/>
      <c r="C14" s="19"/>
      <c r="D14" s="19"/>
      <c r="E14" s="23" t="s">
        <v>27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25</v>
      </c>
      <c r="AL14" s="19"/>
      <c r="AM14" s="19"/>
      <c r="AN14" s="23" t="s">
        <v>3</v>
      </c>
      <c r="AO14" s="19"/>
      <c r="AP14" s="19"/>
      <c r="AQ14" s="20"/>
      <c r="BS14" s="14" t="s">
        <v>7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S15" s="14" t="s">
        <v>4</v>
      </c>
    </row>
    <row r="16" spans="2:71" ht="14.25" customHeight="1">
      <c r="B16" s="18"/>
      <c r="C16" s="19"/>
      <c r="D16" s="25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23</v>
      </c>
      <c r="AL16" s="19"/>
      <c r="AM16" s="19"/>
      <c r="AN16" s="23" t="s">
        <v>3</v>
      </c>
      <c r="AO16" s="19"/>
      <c r="AP16" s="19"/>
      <c r="AQ16" s="20"/>
      <c r="BS16" s="14" t="s">
        <v>4</v>
      </c>
    </row>
    <row r="17" spans="2:71" ht="18" customHeight="1">
      <c r="B17" s="18"/>
      <c r="C17" s="19"/>
      <c r="D17" s="19"/>
      <c r="E17" s="23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25</v>
      </c>
      <c r="AL17" s="19"/>
      <c r="AM17" s="19"/>
      <c r="AN17" s="23" t="s">
        <v>3</v>
      </c>
      <c r="AO17" s="19"/>
      <c r="AP17" s="19"/>
      <c r="AQ17" s="20"/>
      <c r="BS17" s="14" t="s">
        <v>30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S18" s="14" t="s">
        <v>7</v>
      </c>
    </row>
    <row r="19" spans="2:71" ht="14.25" customHeight="1">
      <c r="B19" s="18"/>
      <c r="C19" s="19"/>
      <c r="D19" s="25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23</v>
      </c>
      <c r="AL19" s="19"/>
      <c r="AM19" s="19"/>
      <c r="AN19" s="23" t="s">
        <v>3</v>
      </c>
      <c r="AO19" s="19"/>
      <c r="AP19" s="19"/>
      <c r="AQ19" s="20"/>
      <c r="BS19" s="14" t="s">
        <v>7</v>
      </c>
    </row>
    <row r="20" spans="2:43" ht="18" customHeight="1">
      <c r="B20" s="18"/>
      <c r="C20" s="19"/>
      <c r="D20" s="19"/>
      <c r="E20" s="23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25</v>
      </c>
      <c r="AL20" s="19"/>
      <c r="AM20" s="19"/>
      <c r="AN20" s="23" t="s">
        <v>3</v>
      </c>
      <c r="AO20" s="19"/>
      <c r="AP20" s="19"/>
      <c r="AQ20" s="20"/>
    </row>
    <row r="21" spans="2:43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2:43" ht="15">
      <c r="B22" s="18"/>
      <c r="C22" s="19"/>
      <c r="D22" s="25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</row>
    <row r="23" spans="2:43" ht="22.5" customHeight="1">
      <c r="B23" s="18"/>
      <c r="C23" s="19"/>
      <c r="D23" s="19"/>
      <c r="E23" s="241" t="s">
        <v>3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19"/>
      <c r="AP23" s="19"/>
      <c r="AQ23" s="20"/>
    </row>
    <row r="24" spans="2:43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2:43" ht="6.75" customHeight="1">
      <c r="B25" s="18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20"/>
    </row>
    <row r="26" spans="2:43" ht="14.25" customHeight="1">
      <c r="B26" s="18"/>
      <c r="C26" s="19"/>
      <c r="D26" s="27" t="s">
        <v>33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42">
        <f>ROUND(AG87,2)</f>
        <v>0</v>
      </c>
      <c r="AL26" s="238"/>
      <c r="AM26" s="238"/>
      <c r="AN26" s="238"/>
      <c r="AO26" s="238"/>
      <c r="AP26" s="19"/>
      <c r="AQ26" s="20"/>
    </row>
    <row r="27" spans="2:43" ht="14.25" customHeight="1">
      <c r="B27" s="18"/>
      <c r="C27" s="19"/>
      <c r="D27" s="27" t="s">
        <v>34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2">
        <f>ROUND(AG94,2)</f>
        <v>0</v>
      </c>
      <c r="AL27" s="238"/>
      <c r="AM27" s="238"/>
      <c r="AN27" s="238"/>
      <c r="AO27" s="238"/>
      <c r="AP27" s="19"/>
      <c r="AQ27" s="20"/>
    </row>
    <row r="28" spans="2:43" s="1" customFormat="1" ht="6.7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43" s="1" customFormat="1" ht="25.5" customHeight="1">
      <c r="B29" s="28"/>
      <c r="C29" s="29"/>
      <c r="D29" s="31" t="s">
        <v>35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43">
        <f>ROUND(AK26+AK27,2)</f>
        <v>0</v>
      </c>
      <c r="AL29" s="244"/>
      <c r="AM29" s="244"/>
      <c r="AN29" s="244"/>
      <c r="AO29" s="244"/>
      <c r="AP29" s="29"/>
      <c r="AQ29" s="30"/>
    </row>
    <row r="30" spans="2:43" s="1" customFormat="1" ht="6.7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43" s="2" customFormat="1" ht="14.25" customHeight="1">
      <c r="B31" s="33"/>
      <c r="C31" s="34"/>
      <c r="D31" s="35" t="s">
        <v>36</v>
      </c>
      <c r="E31" s="34"/>
      <c r="F31" s="35" t="s">
        <v>37</v>
      </c>
      <c r="G31" s="34"/>
      <c r="H31" s="34"/>
      <c r="I31" s="34"/>
      <c r="J31" s="34"/>
      <c r="K31" s="34"/>
      <c r="L31" s="245">
        <v>0.2</v>
      </c>
      <c r="M31" s="246"/>
      <c r="N31" s="246"/>
      <c r="O31" s="246"/>
      <c r="P31" s="34"/>
      <c r="Q31" s="34"/>
      <c r="R31" s="34"/>
      <c r="S31" s="34"/>
      <c r="T31" s="37" t="s">
        <v>38</v>
      </c>
      <c r="U31" s="34"/>
      <c r="V31" s="34"/>
      <c r="W31" s="247">
        <f>ROUND(AZ87+SUM(CD95:CD95),2)</f>
        <v>0</v>
      </c>
      <c r="X31" s="246"/>
      <c r="Y31" s="246"/>
      <c r="Z31" s="246"/>
      <c r="AA31" s="246"/>
      <c r="AB31" s="246"/>
      <c r="AC31" s="246"/>
      <c r="AD31" s="246"/>
      <c r="AE31" s="246"/>
      <c r="AF31" s="34"/>
      <c r="AG31" s="34"/>
      <c r="AH31" s="34"/>
      <c r="AI31" s="34"/>
      <c r="AJ31" s="34"/>
      <c r="AK31" s="247">
        <f>ROUND(AV87+SUM(BY95:BY95),2)</f>
        <v>0</v>
      </c>
      <c r="AL31" s="246"/>
      <c r="AM31" s="246"/>
      <c r="AN31" s="246"/>
      <c r="AO31" s="246"/>
      <c r="AP31" s="34"/>
      <c r="AQ31" s="38"/>
    </row>
    <row r="32" spans="2:43" s="2" customFormat="1" ht="14.25" customHeight="1">
      <c r="B32" s="33"/>
      <c r="C32" s="34"/>
      <c r="D32" s="34"/>
      <c r="E32" s="34"/>
      <c r="F32" s="35" t="s">
        <v>39</v>
      </c>
      <c r="G32" s="34"/>
      <c r="H32" s="34"/>
      <c r="I32" s="34"/>
      <c r="J32" s="34"/>
      <c r="K32" s="34"/>
      <c r="L32" s="245">
        <v>0.2</v>
      </c>
      <c r="M32" s="246"/>
      <c r="N32" s="246"/>
      <c r="O32" s="246"/>
      <c r="P32" s="34"/>
      <c r="Q32" s="34"/>
      <c r="R32" s="34"/>
      <c r="S32" s="34"/>
      <c r="T32" s="37" t="s">
        <v>38</v>
      </c>
      <c r="U32" s="34"/>
      <c r="V32" s="34"/>
      <c r="W32" s="247">
        <f>AK26</f>
        <v>0</v>
      </c>
      <c r="X32" s="246"/>
      <c r="Y32" s="246"/>
      <c r="Z32" s="246"/>
      <c r="AA32" s="246"/>
      <c r="AB32" s="246"/>
      <c r="AC32" s="246"/>
      <c r="AD32" s="246"/>
      <c r="AE32" s="246"/>
      <c r="AF32" s="34"/>
      <c r="AG32" s="34"/>
      <c r="AH32" s="34"/>
      <c r="AI32" s="34"/>
      <c r="AJ32" s="34"/>
      <c r="AK32" s="247">
        <v>0</v>
      </c>
      <c r="AL32" s="246"/>
      <c r="AM32" s="246"/>
      <c r="AN32" s="246"/>
      <c r="AO32" s="246"/>
      <c r="AP32" s="34"/>
      <c r="AQ32" s="38"/>
    </row>
    <row r="33" spans="2:43" s="2" customFormat="1" ht="14.25" customHeight="1" hidden="1">
      <c r="B33" s="33"/>
      <c r="C33" s="34"/>
      <c r="D33" s="34"/>
      <c r="E33" s="34"/>
      <c r="F33" s="35" t="s">
        <v>40</v>
      </c>
      <c r="G33" s="34"/>
      <c r="H33" s="34"/>
      <c r="I33" s="34"/>
      <c r="J33" s="34"/>
      <c r="K33" s="34"/>
      <c r="L33" s="245">
        <v>0.2</v>
      </c>
      <c r="M33" s="246"/>
      <c r="N33" s="246"/>
      <c r="O33" s="246"/>
      <c r="P33" s="34"/>
      <c r="Q33" s="34"/>
      <c r="R33" s="34"/>
      <c r="S33" s="34"/>
      <c r="T33" s="37" t="s">
        <v>38</v>
      </c>
      <c r="U33" s="34"/>
      <c r="V33" s="34"/>
      <c r="W33" s="247">
        <f>ROUND(BB87+SUM(CF95:CF95),2)</f>
        <v>0</v>
      </c>
      <c r="X33" s="246"/>
      <c r="Y33" s="246"/>
      <c r="Z33" s="246"/>
      <c r="AA33" s="246"/>
      <c r="AB33" s="246"/>
      <c r="AC33" s="246"/>
      <c r="AD33" s="246"/>
      <c r="AE33" s="246"/>
      <c r="AF33" s="34"/>
      <c r="AG33" s="34"/>
      <c r="AH33" s="34"/>
      <c r="AI33" s="34"/>
      <c r="AJ33" s="34"/>
      <c r="AK33" s="247">
        <v>0</v>
      </c>
      <c r="AL33" s="246"/>
      <c r="AM33" s="246"/>
      <c r="AN33" s="246"/>
      <c r="AO33" s="246"/>
      <c r="AP33" s="34"/>
      <c r="AQ33" s="38"/>
    </row>
    <row r="34" spans="2:43" s="2" customFormat="1" ht="14.25" customHeight="1" hidden="1">
      <c r="B34" s="33"/>
      <c r="C34" s="34"/>
      <c r="D34" s="34"/>
      <c r="E34" s="34"/>
      <c r="F34" s="35" t="s">
        <v>41</v>
      </c>
      <c r="G34" s="34"/>
      <c r="H34" s="34"/>
      <c r="I34" s="34"/>
      <c r="J34" s="34"/>
      <c r="K34" s="34"/>
      <c r="L34" s="245">
        <v>0.2</v>
      </c>
      <c r="M34" s="246"/>
      <c r="N34" s="246"/>
      <c r="O34" s="246"/>
      <c r="P34" s="34"/>
      <c r="Q34" s="34"/>
      <c r="R34" s="34"/>
      <c r="S34" s="34"/>
      <c r="T34" s="37" t="s">
        <v>38</v>
      </c>
      <c r="U34" s="34"/>
      <c r="V34" s="34"/>
      <c r="W34" s="247">
        <f>ROUND(BC87+SUM(CG95:CG95),2)</f>
        <v>0</v>
      </c>
      <c r="X34" s="246"/>
      <c r="Y34" s="246"/>
      <c r="Z34" s="246"/>
      <c r="AA34" s="246"/>
      <c r="AB34" s="246"/>
      <c r="AC34" s="246"/>
      <c r="AD34" s="246"/>
      <c r="AE34" s="246"/>
      <c r="AF34" s="34"/>
      <c r="AG34" s="34"/>
      <c r="AH34" s="34"/>
      <c r="AI34" s="34"/>
      <c r="AJ34" s="34"/>
      <c r="AK34" s="247">
        <v>0</v>
      </c>
      <c r="AL34" s="246"/>
      <c r="AM34" s="246"/>
      <c r="AN34" s="246"/>
      <c r="AO34" s="246"/>
      <c r="AP34" s="34"/>
      <c r="AQ34" s="38"/>
    </row>
    <row r="35" spans="2:43" s="2" customFormat="1" ht="14.25" customHeight="1" hidden="1">
      <c r="B35" s="33"/>
      <c r="C35" s="34"/>
      <c r="D35" s="34"/>
      <c r="E35" s="34"/>
      <c r="F35" s="35" t="s">
        <v>42</v>
      </c>
      <c r="G35" s="34"/>
      <c r="H35" s="34"/>
      <c r="I35" s="34"/>
      <c r="J35" s="34"/>
      <c r="K35" s="34"/>
      <c r="L35" s="245">
        <v>0</v>
      </c>
      <c r="M35" s="246"/>
      <c r="N35" s="246"/>
      <c r="O35" s="246"/>
      <c r="P35" s="34"/>
      <c r="Q35" s="34"/>
      <c r="R35" s="34"/>
      <c r="S35" s="34"/>
      <c r="T35" s="37" t="s">
        <v>38</v>
      </c>
      <c r="U35" s="34"/>
      <c r="V35" s="34"/>
      <c r="W35" s="247">
        <f>ROUND(BD87+SUM(CH95:CH95),2)</f>
        <v>0</v>
      </c>
      <c r="X35" s="246"/>
      <c r="Y35" s="246"/>
      <c r="Z35" s="246"/>
      <c r="AA35" s="246"/>
      <c r="AB35" s="246"/>
      <c r="AC35" s="246"/>
      <c r="AD35" s="246"/>
      <c r="AE35" s="246"/>
      <c r="AF35" s="34"/>
      <c r="AG35" s="34"/>
      <c r="AH35" s="34"/>
      <c r="AI35" s="34"/>
      <c r="AJ35" s="34"/>
      <c r="AK35" s="247">
        <v>0</v>
      </c>
      <c r="AL35" s="246"/>
      <c r="AM35" s="246"/>
      <c r="AN35" s="246"/>
      <c r="AO35" s="246"/>
      <c r="AP35" s="34"/>
      <c r="AQ35" s="38"/>
    </row>
    <row r="36" spans="2:43" s="1" customFormat="1" ht="6.7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5" customHeight="1">
      <c r="B37" s="28"/>
      <c r="C37" s="39"/>
      <c r="D37" s="40" t="s">
        <v>43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44</v>
      </c>
      <c r="U37" s="41"/>
      <c r="V37" s="41"/>
      <c r="W37" s="41"/>
      <c r="X37" s="254" t="s">
        <v>45</v>
      </c>
      <c r="Y37" s="255"/>
      <c r="Z37" s="255"/>
      <c r="AA37" s="255"/>
      <c r="AB37" s="255"/>
      <c r="AC37" s="41"/>
      <c r="AD37" s="41"/>
      <c r="AE37" s="41"/>
      <c r="AF37" s="41"/>
      <c r="AG37" s="41"/>
      <c r="AH37" s="41"/>
      <c r="AI37" s="41"/>
      <c r="AJ37" s="41"/>
      <c r="AK37" s="256">
        <v>0</v>
      </c>
      <c r="AL37" s="255"/>
      <c r="AM37" s="255"/>
      <c r="AN37" s="255"/>
      <c r="AO37" s="257"/>
      <c r="AP37" s="39"/>
      <c r="AQ37" s="30"/>
    </row>
    <row r="38" spans="2:43" s="1" customFormat="1" ht="14.2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28"/>
      <c r="C49" s="29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9"/>
      <c r="AB49" s="29"/>
      <c r="AC49" s="43" t="s">
        <v>47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9"/>
      <c r="AQ49" s="30"/>
    </row>
    <row r="50" spans="2:43" ht="13.5">
      <c r="B50" s="18"/>
      <c r="C50" s="19"/>
      <c r="D50" s="4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7"/>
      <c r="AA50" s="19"/>
      <c r="AB50" s="19"/>
      <c r="AC50" s="4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7"/>
      <c r="AP50" s="19"/>
      <c r="AQ50" s="20"/>
    </row>
    <row r="51" spans="2:43" ht="13.5">
      <c r="B51" s="18"/>
      <c r="C51" s="19"/>
      <c r="D51" s="4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7"/>
      <c r="AA51" s="19"/>
      <c r="AB51" s="19"/>
      <c r="AC51" s="4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7"/>
      <c r="AP51" s="19"/>
      <c r="AQ51" s="20"/>
    </row>
    <row r="52" spans="2:43" ht="13.5">
      <c r="B52" s="18"/>
      <c r="C52" s="19"/>
      <c r="D52" s="4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7"/>
      <c r="AA52" s="19"/>
      <c r="AB52" s="19"/>
      <c r="AC52" s="4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7"/>
      <c r="AP52" s="19"/>
      <c r="AQ52" s="20"/>
    </row>
    <row r="53" spans="2:43" ht="13.5">
      <c r="B53" s="18"/>
      <c r="C53" s="19"/>
      <c r="D53" s="4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7"/>
      <c r="AA53" s="19"/>
      <c r="AB53" s="19"/>
      <c r="AC53" s="4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7"/>
      <c r="AP53" s="19"/>
      <c r="AQ53" s="20"/>
    </row>
    <row r="54" spans="2:43" ht="13.5">
      <c r="B54" s="18"/>
      <c r="C54" s="19"/>
      <c r="D54" s="4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7"/>
      <c r="AA54" s="19"/>
      <c r="AB54" s="19"/>
      <c r="AC54" s="4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7"/>
      <c r="AP54" s="19"/>
      <c r="AQ54" s="20"/>
    </row>
    <row r="55" spans="2:43" ht="13.5">
      <c r="B55" s="18"/>
      <c r="C55" s="19"/>
      <c r="D55" s="4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7"/>
      <c r="AA55" s="19"/>
      <c r="AB55" s="19"/>
      <c r="AC55" s="4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7"/>
      <c r="AP55" s="19"/>
      <c r="AQ55" s="20"/>
    </row>
    <row r="56" spans="2:43" ht="13.5">
      <c r="B56" s="18"/>
      <c r="C56" s="19"/>
      <c r="D56" s="4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7"/>
      <c r="AA56" s="19"/>
      <c r="AB56" s="19"/>
      <c r="AC56" s="4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7"/>
      <c r="AP56" s="19"/>
      <c r="AQ56" s="20"/>
    </row>
    <row r="57" spans="2:43" ht="13.5">
      <c r="B57" s="18"/>
      <c r="C57" s="19"/>
      <c r="D57" s="4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7"/>
      <c r="AA57" s="19"/>
      <c r="AB57" s="19"/>
      <c r="AC57" s="4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7"/>
      <c r="AP57" s="19"/>
      <c r="AQ57" s="20"/>
    </row>
    <row r="58" spans="2:43" s="1" customFormat="1" ht="15">
      <c r="B58" s="28"/>
      <c r="C58" s="29"/>
      <c r="D58" s="48" t="s">
        <v>48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49</v>
      </c>
      <c r="S58" s="49"/>
      <c r="T58" s="49"/>
      <c r="U58" s="49"/>
      <c r="V58" s="49"/>
      <c r="W58" s="49"/>
      <c r="X58" s="49"/>
      <c r="Y58" s="49"/>
      <c r="Z58" s="51"/>
      <c r="AA58" s="29"/>
      <c r="AB58" s="29"/>
      <c r="AC58" s="48" t="s">
        <v>48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49</v>
      </c>
      <c r="AN58" s="49"/>
      <c r="AO58" s="51"/>
      <c r="AP58" s="29"/>
      <c r="AQ58" s="30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28"/>
      <c r="C60" s="29"/>
      <c r="D60" s="43" t="s">
        <v>50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9"/>
      <c r="AB60" s="29"/>
      <c r="AC60" s="43" t="s">
        <v>51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9"/>
      <c r="AQ60" s="30"/>
    </row>
    <row r="61" spans="2:43" ht="13.5">
      <c r="B61" s="18"/>
      <c r="C61" s="19"/>
      <c r="D61" s="4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7"/>
      <c r="AA61" s="19"/>
      <c r="AB61" s="19"/>
      <c r="AC61" s="4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7"/>
      <c r="AP61" s="19"/>
      <c r="AQ61" s="20"/>
    </row>
    <row r="62" spans="2:43" ht="13.5">
      <c r="B62" s="18"/>
      <c r="C62" s="19"/>
      <c r="D62" s="4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7"/>
      <c r="AA62" s="19"/>
      <c r="AB62" s="19"/>
      <c r="AC62" s="4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7"/>
      <c r="AP62" s="19"/>
      <c r="AQ62" s="20"/>
    </row>
    <row r="63" spans="2:43" ht="13.5">
      <c r="B63" s="18"/>
      <c r="C63" s="19"/>
      <c r="D63" s="4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7"/>
      <c r="AA63" s="19"/>
      <c r="AB63" s="19"/>
      <c r="AC63" s="4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7"/>
      <c r="AP63" s="19"/>
      <c r="AQ63" s="20"/>
    </row>
    <row r="64" spans="2:43" ht="13.5">
      <c r="B64" s="18"/>
      <c r="C64" s="19"/>
      <c r="D64" s="4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7"/>
      <c r="AA64" s="19"/>
      <c r="AB64" s="19"/>
      <c r="AC64" s="4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7"/>
      <c r="AP64" s="19"/>
      <c r="AQ64" s="20"/>
    </row>
    <row r="65" spans="2:43" ht="13.5">
      <c r="B65" s="18"/>
      <c r="C65" s="19"/>
      <c r="D65" s="4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7"/>
      <c r="AA65" s="19"/>
      <c r="AB65" s="19"/>
      <c r="AC65" s="4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7"/>
      <c r="AP65" s="19"/>
      <c r="AQ65" s="20"/>
    </row>
    <row r="66" spans="2:43" ht="13.5">
      <c r="B66" s="18"/>
      <c r="C66" s="19"/>
      <c r="D66" s="4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7"/>
      <c r="AA66" s="19"/>
      <c r="AB66" s="19"/>
      <c r="AC66" s="4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7"/>
      <c r="AP66" s="19"/>
      <c r="AQ66" s="20"/>
    </row>
    <row r="67" spans="2:43" ht="13.5">
      <c r="B67" s="18"/>
      <c r="C67" s="19"/>
      <c r="D67" s="4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7"/>
      <c r="AA67" s="19"/>
      <c r="AB67" s="19"/>
      <c r="AC67" s="4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7"/>
      <c r="AP67" s="19"/>
      <c r="AQ67" s="20"/>
    </row>
    <row r="68" spans="2:43" ht="13.5">
      <c r="B68" s="18"/>
      <c r="C68" s="19"/>
      <c r="D68" s="4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7"/>
      <c r="AA68" s="19"/>
      <c r="AB68" s="19"/>
      <c r="AC68" s="4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7"/>
      <c r="AP68" s="19"/>
      <c r="AQ68" s="20"/>
    </row>
    <row r="69" spans="2:43" s="1" customFormat="1" ht="15">
      <c r="B69" s="28"/>
      <c r="C69" s="29"/>
      <c r="D69" s="48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49</v>
      </c>
      <c r="S69" s="49"/>
      <c r="T69" s="49"/>
      <c r="U69" s="49"/>
      <c r="V69" s="49"/>
      <c r="W69" s="49"/>
      <c r="X69" s="49"/>
      <c r="Y69" s="49"/>
      <c r="Z69" s="51"/>
      <c r="AA69" s="29"/>
      <c r="AB69" s="29"/>
      <c r="AC69" s="48" t="s">
        <v>48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49</v>
      </c>
      <c r="AN69" s="49"/>
      <c r="AO69" s="51"/>
      <c r="AP69" s="29"/>
      <c r="AQ69" s="30"/>
    </row>
    <row r="70" spans="2:43" s="1" customFormat="1" ht="6.7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7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75" customHeight="1">
      <c r="B76" s="28"/>
      <c r="C76" s="237" t="s">
        <v>52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30"/>
    </row>
    <row r="77" spans="2:43" s="3" customFormat="1" ht="14.25" customHeight="1">
      <c r="B77" s="58"/>
      <c r="C77" s="25" t="s">
        <v>12</v>
      </c>
      <c r="D77" s="59"/>
      <c r="E77" s="59"/>
      <c r="F77" s="59"/>
      <c r="G77" s="59"/>
      <c r="H77" s="59"/>
      <c r="I77" s="59"/>
      <c r="J77" s="59"/>
      <c r="K77" s="59"/>
      <c r="L77" s="59" t="str">
        <f>K5</f>
        <v>142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75" customHeight="1">
      <c r="B78" s="61"/>
      <c r="C78" s="62" t="s">
        <v>14</v>
      </c>
      <c r="D78" s="63"/>
      <c r="E78" s="63"/>
      <c r="F78" s="63"/>
      <c r="G78" s="63"/>
      <c r="H78" s="63"/>
      <c r="I78" s="63"/>
      <c r="J78" s="63"/>
      <c r="K78" s="63"/>
      <c r="L78" s="265" t="str">
        <f>K6</f>
        <v>Rozširenie kapacít MŠ - Galaktická 9 elokované pracovisko</v>
      </c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63"/>
      <c r="AQ78" s="64"/>
    </row>
    <row r="79" spans="2:43" s="1" customFormat="1" ht="6.7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5">
      <c r="B80" s="28"/>
      <c r="C80" s="25" t="s">
        <v>18</v>
      </c>
      <c r="D80" s="29"/>
      <c r="E80" s="29"/>
      <c r="F80" s="29"/>
      <c r="G80" s="29"/>
      <c r="H80" s="29"/>
      <c r="I80" s="29"/>
      <c r="J80" s="29"/>
      <c r="K80" s="29"/>
      <c r="L80" s="65" t="str">
        <f>IF(K8="","",K8)</f>
        <v>Galaktická 9, Košice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20</v>
      </c>
      <c r="AJ80" s="29"/>
      <c r="AK80" s="29"/>
      <c r="AL80" s="29"/>
      <c r="AM80" s="66" t="str">
        <f>IF(AN8="","",AN8)</f>
        <v>16.2.2018</v>
      </c>
      <c r="AN80" s="29"/>
      <c r="AO80" s="29"/>
      <c r="AP80" s="29"/>
      <c r="AQ80" s="30"/>
    </row>
    <row r="81" spans="2:43" s="1" customFormat="1" ht="6.7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5">
      <c r="B82" s="28"/>
      <c r="C82" s="25" t="s">
        <v>22</v>
      </c>
      <c r="D82" s="29"/>
      <c r="E82" s="29"/>
      <c r="F82" s="29"/>
      <c r="G82" s="29"/>
      <c r="H82" s="29"/>
      <c r="I82" s="29"/>
      <c r="J82" s="29"/>
      <c r="K82" s="29"/>
      <c r="L82" s="59" t="str">
        <f>IF(E11="","",E11)</f>
        <v>Mesto Košice, Trieda SNP 48/A, Košice 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28</v>
      </c>
      <c r="AJ82" s="29"/>
      <c r="AK82" s="29"/>
      <c r="AL82" s="29"/>
      <c r="AM82" s="249" t="str">
        <f>IF(E17="","",E17)</f>
        <v>Progressum s.r.o.</v>
      </c>
      <c r="AN82" s="248"/>
      <c r="AO82" s="248"/>
      <c r="AP82" s="248"/>
      <c r="AQ82" s="30"/>
      <c r="AS82" s="267" t="s">
        <v>53</v>
      </c>
      <c r="AT82" s="268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2:56" s="1" customFormat="1" ht="15">
      <c r="B83" s="28"/>
      <c r="C83" s="25" t="s">
        <v>26</v>
      </c>
      <c r="D83" s="29"/>
      <c r="E83" s="29"/>
      <c r="F83" s="29"/>
      <c r="G83" s="29"/>
      <c r="H83" s="29"/>
      <c r="I83" s="29"/>
      <c r="J83" s="29"/>
      <c r="K83" s="29"/>
      <c r="L83" s="59" t="str">
        <f>IF(E14="","",E14)</f>
        <v> 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31</v>
      </c>
      <c r="AJ83" s="29"/>
      <c r="AK83" s="29"/>
      <c r="AL83" s="29"/>
      <c r="AM83" s="249" t="str">
        <f>IF(E20="","",E20)</f>
        <v> </v>
      </c>
      <c r="AN83" s="248"/>
      <c r="AO83" s="248"/>
      <c r="AP83" s="248"/>
      <c r="AQ83" s="30"/>
      <c r="AS83" s="269"/>
      <c r="AT83" s="248"/>
      <c r="AU83" s="29"/>
      <c r="AV83" s="29"/>
      <c r="AW83" s="29"/>
      <c r="AX83" s="29"/>
      <c r="AY83" s="29"/>
      <c r="AZ83" s="29"/>
      <c r="BA83" s="29"/>
      <c r="BB83" s="29"/>
      <c r="BC83" s="29"/>
      <c r="BD83" s="67"/>
    </row>
    <row r="84" spans="2:56" s="1" customFormat="1" ht="10.5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269"/>
      <c r="AT84" s="248"/>
      <c r="AU84" s="29"/>
      <c r="AV84" s="29"/>
      <c r="AW84" s="29"/>
      <c r="AX84" s="29"/>
      <c r="AY84" s="29"/>
      <c r="AZ84" s="29"/>
      <c r="BA84" s="29"/>
      <c r="BB84" s="29"/>
      <c r="BC84" s="29"/>
      <c r="BD84" s="67"/>
    </row>
    <row r="85" spans="2:56" s="1" customFormat="1" ht="29.25" customHeight="1">
      <c r="B85" s="28"/>
      <c r="C85" s="250" t="s">
        <v>54</v>
      </c>
      <c r="D85" s="251"/>
      <c r="E85" s="251"/>
      <c r="F85" s="251"/>
      <c r="G85" s="251"/>
      <c r="H85" s="68"/>
      <c r="I85" s="252" t="s">
        <v>55</v>
      </c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2" t="s">
        <v>56</v>
      </c>
      <c r="AH85" s="251"/>
      <c r="AI85" s="251"/>
      <c r="AJ85" s="251"/>
      <c r="AK85" s="251"/>
      <c r="AL85" s="251"/>
      <c r="AM85" s="251"/>
      <c r="AN85" s="252" t="s">
        <v>57</v>
      </c>
      <c r="AO85" s="251"/>
      <c r="AP85" s="253"/>
      <c r="AQ85" s="30"/>
      <c r="AS85" s="69" t="s">
        <v>58</v>
      </c>
      <c r="AT85" s="70" t="s">
        <v>59</v>
      </c>
      <c r="AU85" s="70" t="s">
        <v>60</v>
      </c>
      <c r="AV85" s="70" t="s">
        <v>61</v>
      </c>
      <c r="AW85" s="70" t="s">
        <v>62</v>
      </c>
      <c r="AX85" s="70" t="s">
        <v>63</v>
      </c>
      <c r="AY85" s="70" t="s">
        <v>64</v>
      </c>
      <c r="AZ85" s="70" t="s">
        <v>65</v>
      </c>
      <c r="BA85" s="70" t="s">
        <v>66</v>
      </c>
      <c r="BB85" s="70" t="s">
        <v>67</v>
      </c>
      <c r="BC85" s="70" t="s">
        <v>68</v>
      </c>
      <c r="BD85" s="71" t="s">
        <v>69</v>
      </c>
    </row>
    <row r="86" spans="2:56" s="1" customFormat="1" ht="10.5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2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2:76" s="4" customFormat="1" ht="32.25" customHeight="1">
      <c r="B87" s="61"/>
      <c r="C87" s="73" t="s">
        <v>70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261">
        <f>ROUND(SUM(AG88:AG92),2)</f>
        <v>0</v>
      </c>
      <c r="AH87" s="261"/>
      <c r="AI87" s="261"/>
      <c r="AJ87" s="261"/>
      <c r="AK87" s="261"/>
      <c r="AL87" s="261"/>
      <c r="AM87" s="261"/>
      <c r="AN87" s="262">
        <v>0</v>
      </c>
      <c r="AO87" s="262"/>
      <c r="AP87" s="262"/>
      <c r="AQ87" s="64"/>
      <c r="AS87" s="75">
        <f>ROUND(SUM(AS88:AS92),2)</f>
        <v>0</v>
      </c>
      <c r="AT87" s="76">
        <f aca="true" t="shared" si="0" ref="AT87:AT92">ROUND(SUM(AV87:AW87),2)</f>
        <v>6910.45</v>
      </c>
      <c r="AU87" s="77">
        <f>ROUND(SUM(AU88:AU92),5)</f>
        <v>0</v>
      </c>
      <c r="AV87" s="76">
        <f>ROUND(AZ87*L31,2)</f>
        <v>0</v>
      </c>
      <c r="AW87" s="76">
        <f>ROUND(BA87*L32,2)</f>
        <v>6910.45</v>
      </c>
      <c r="AX87" s="76">
        <f>ROUND(BB87*L31,2)</f>
        <v>0</v>
      </c>
      <c r="AY87" s="76">
        <f>ROUND(BC87*L32,2)</f>
        <v>0</v>
      </c>
      <c r="AZ87" s="76">
        <f>ROUND(SUM(AZ88:AZ92),2)</f>
        <v>0</v>
      </c>
      <c r="BA87" s="76">
        <f>ROUND(SUM(BA88:BA92),2)</f>
        <v>34552.23</v>
      </c>
      <c r="BB87" s="76">
        <f>ROUND(SUM(BB88:BB92),2)</f>
        <v>0</v>
      </c>
      <c r="BC87" s="76">
        <f>ROUND(SUM(BC88:BC92),2)</f>
        <v>0</v>
      </c>
      <c r="BD87" s="78">
        <f>ROUND(SUM(BD88:BD92),2)</f>
        <v>0</v>
      </c>
      <c r="BS87" s="79" t="s">
        <v>71</v>
      </c>
      <c r="BT87" s="79" t="s">
        <v>72</v>
      </c>
      <c r="BU87" s="80" t="s">
        <v>73</v>
      </c>
      <c r="BV87" s="79" t="s">
        <v>74</v>
      </c>
      <c r="BW87" s="79" t="s">
        <v>75</v>
      </c>
      <c r="BX87" s="79" t="s">
        <v>76</v>
      </c>
    </row>
    <row r="88" spans="2:76" s="5" customFormat="1" ht="27" customHeight="1">
      <c r="B88" s="81"/>
      <c r="C88" s="82"/>
      <c r="D88" s="258" t="s">
        <v>77</v>
      </c>
      <c r="E88" s="259"/>
      <c r="F88" s="259"/>
      <c r="G88" s="259"/>
      <c r="H88" s="259"/>
      <c r="I88" s="83"/>
      <c r="J88" s="258" t="s">
        <v>78</v>
      </c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60">
        <f>'01 - ASR'!M30</f>
        <v>0</v>
      </c>
      <c r="AH88" s="259"/>
      <c r="AI88" s="259"/>
      <c r="AJ88" s="259"/>
      <c r="AK88" s="259"/>
      <c r="AL88" s="259"/>
      <c r="AM88" s="259"/>
      <c r="AN88" s="260">
        <f>SUM(AG88,AT88)</f>
        <v>0</v>
      </c>
      <c r="AO88" s="259"/>
      <c r="AP88" s="259"/>
      <c r="AQ88" s="84"/>
      <c r="AS88" s="85">
        <f>'01 - ASR'!M28</f>
        <v>0</v>
      </c>
      <c r="AT88" s="86">
        <f t="shared" si="0"/>
        <v>0</v>
      </c>
      <c r="AU88" s="87">
        <f>'01 - ASR'!W135</f>
        <v>0</v>
      </c>
      <c r="AV88" s="86">
        <f>'01 - ASR'!M32</f>
        <v>0</v>
      </c>
      <c r="AW88" s="86">
        <f>'01 - ASR'!M33</f>
        <v>0</v>
      </c>
      <c r="AX88" s="86">
        <f>'01 - ASR'!M34</f>
        <v>0</v>
      </c>
      <c r="AY88" s="86">
        <f>'01 - ASR'!M35</f>
        <v>0</v>
      </c>
      <c r="AZ88" s="86">
        <f>'01 - ASR'!H32</f>
        <v>0</v>
      </c>
      <c r="BA88" s="86">
        <f>'01 - ASR'!H33</f>
        <v>0</v>
      </c>
      <c r="BB88" s="86">
        <f>'01 - ASR'!H34</f>
        <v>0</v>
      </c>
      <c r="BC88" s="86">
        <f>'01 - ASR'!H35</f>
        <v>0</v>
      </c>
      <c r="BD88" s="88">
        <f>'01 - ASR'!H36</f>
        <v>0</v>
      </c>
      <c r="BT88" s="89" t="s">
        <v>79</v>
      </c>
      <c r="BV88" s="89" t="s">
        <v>74</v>
      </c>
      <c r="BW88" s="89" t="s">
        <v>80</v>
      </c>
      <c r="BX88" s="89" t="s">
        <v>75</v>
      </c>
    </row>
    <row r="89" spans="2:76" s="5" customFormat="1" ht="27" customHeight="1">
      <c r="B89" s="81"/>
      <c r="C89" s="82"/>
      <c r="D89" s="258" t="s">
        <v>81</v>
      </c>
      <c r="E89" s="259"/>
      <c r="F89" s="259"/>
      <c r="G89" s="259"/>
      <c r="H89" s="259"/>
      <c r="I89" s="83"/>
      <c r="J89" s="258" t="s">
        <v>82</v>
      </c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60">
        <f>'02 - Vykurovanie'!M30</f>
        <v>0</v>
      </c>
      <c r="AH89" s="259"/>
      <c r="AI89" s="259"/>
      <c r="AJ89" s="259"/>
      <c r="AK89" s="259"/>
      <c r="AL89" s="259"/>
      <c r="AM89" s="259"/>
      <c r="AN89" s="260">
        <f>SUM(AG89,AT89)</f>
        <v>0</v>
      </c>
      <c r="AO89" s="259"/>
      <c r="AP89" s="259"/>
      <c r="AQ89" s="84"/>
      <c r="AS89" s="85">
        <f>'02 - Vykurovanie'!M28</f>
        <v>0</v>
      </c>
      <c r="AT89" s="86">
        <f t="shared" si="0"/>
        <v>0</v>
      </c>
      <c r="AU89" s="87">
        <f>'02 - Vykurovanie'!W119</f>
        <v>0</v>
      </c>
      <c r="AV89" s="86">
        <f>'02 - Vykurovanie'!M32</f>
        <v>0</v>
      </c>
      <c r="AW89" s="86">
        <f>'02 - Vykurovanie'!M33</f>
        <v>0</v>
      </c>
      <c r="AX89" s="86">
        <f>'02 - Vykurovanie'!M34</f>
        <v>0</v>
      </c>
      <c r="AY89" s="86">
        <f>'02 - Vykurovanie'!M35</f>
        <v>0</v>
      </c>
      <c r="AZ89" s="86">
        <f>'02 - Vykurovanie'!H32</f>
        <v>0</v>
      </c>
      <c r="BA89" s="86">
        <f>'02 - Vykurovanie'!H33</f>
        <v>0</v>
      </c>
      <c r="BB89" s="86">
        <f>'02 - Vykurovanie'!H34</f>
        <v>0</v>
      </c>
      <c r="BC89" s="86">
        <f>'02 - Vykurovanie'!H35</f>
        <v>0</v>
      </c>
      <c r="BD89" s="88">
        <f>'02 - Vykurovanie'!H36</f>
        <v>0</v>
      </c>
      <c r="BT89" s="89" t="s">
        <v>79</v>
      </c>
      <c r="BV89" s="89" t="s">
        <v>74</v>
      </c>
      <c r="BW89" s="89" t="s">
        <v>83</v>
      </c>
      <c r="BX89" s="89" t="s">
        <v>75</v>
      </c>
    </row>
    <row r="90" spans="2:76" s="5" customFormat="1" ht="27" customHeight="1">
      <c r="B90" s="81"/>
      <c r="C90" s="82"/>
      <c r="D90" s="258" t="s">
        <v>84</v>
      </c>
      <c r="E90" s="259"/>
      <c r="F90" s="259"/>
      <c r="G90" s="259"/>
      <c r="H90" s="259"/>
      <c r="I90" s="83"/>
      <c r="J90" s="258" t="s">
        <v>85</v>
      </c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60">
        <f>'04 - Vzduchotechnika'!M30</f>
        <v>0</v>
      </c>
      <c r="AH90" s="259"/>
      <c r="AI90" s="259"/>
      <c r="AJ90" s="259"/>
      <c r="AK90" s="259"/>
      <c r="AL90" s="259"/>
      <c r="AM90" s="259"/>
      <c r="AN90" s="260">
        <f>SUM(AG90,AT90)</f>
        <v>0</v>
      </c>
      <c r="AO90" s="259"/>
      <c r="AP90" s="259"/>
      <c r="AQ90" s="84"/>
      <c r="AS90" s="85">
        <f>'04 - Vzduchotechnika'!M28</f>
        <v>0</v>
      </c>
      <c r="AT90" s="86">
        <f t="shared" si="0"/>
        <v>0</v>
      </c>
      <c r="AU90" s="87">
        <f>'04 - Vzduchotechnika'!W141</f>
        <v>0</v>
      </c>
      <c r="AV90" s="86">
        <f>'04 - Vzduchotechnika'!M32</f>
        <v>0</v>
      </c>
      <c r="AW90" s="86">
        <f>'04 - Vzduchotechnika'!M33</f>
        <v>0</v>
      </c>
      <c r="AX90" s="86">
        <f>'04 - Vzduchotechnika'!M34</f>
        <v>0</v>
      </c>
      <c r="AY90" s="86">
        <f>'04 - Vzduchotechnika'!M35</f>
        <v>0</v>
      </c>
      <c r="AZ90" s="86">
        <f>'04 - Vzduchotechnika'!H32</f>
        <v>0</v>
      </c>
      <c r="BA90" s="86">
        <f>'04 - Vzduchotechnika'!H33</f>
        <v>0</v>
      </c>
      <c r="BB90" s="86">
        <f>'04 - Vzduchotechnika'!H34</f>
        <v>0</v>
      </c>
      <c r="BC90" s="86">
        <f>'04 - Vzduchotechnika'!H35</f>
        <v>0</v>
      </c>
      <c r="BD90" s="88">
        <f>'04 - Vzduchotechnika'!H36</f>
        <v>0</v>
      </c>
      <c r="BT90" s="89" t="s">
        <v>79</v>
      </c>
      <c r="BV90" s="89" t="s">
        <v>74</v>
      </c>
      <c r="BW90" s="89" t="s">
        <v>86</v>
      </c>
      <c r="BX90" s="89" t="s">
        <v>75</v>
      </c>
    </row>
    <row r="91" spans="2:76" s="5" customFormat="1" ht="27" customHeight="1">
      <c r="B91" s="81"/>
      <c r="C91" s="82"/>
      <c r="D91" s="258" t="s">
        <v>87</v>
      </c>
      <c r="E91" s="259"/>
      <c r="F91" s="259"/>
      <c r="G91" s="259"/>
      <c r="H91" s="259"/>
      <c r="I91" s="83"/>
      <c r="J91" s="258" t="s">
        <v>88</v>
      </c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60">
        <f>'03 - Zdravotná inštalácia'!M30</f>
        <v>0</v>
      </c>
      <c r="AH91" s="259"/>
      <c r="AI91" s="259"/>
      <c r="AJ91" s="259"/>
      <c r="AK91" s="259"/>
      <c r="AL91" s="259"/>
      <c r="AM91" s="259"/>
      <c r="AN91" s="260">
        <f>SUM(AG91,AT91)</f>
        <v>0</v>
      </c>
      <c r="AO91" s="259"/>
      <c r="AP91" s="259"/>
      <c r="AQ91" s="84"/>
      <c r="AS91" s="85">
        <f>'03 - Zdravotná inštalácia'!M28</f>
        <v>0</v>
      </c>
      <c r="AT91" s="86">
        <f t="shared" si="0"/>
        <v>0</v>
      </c>
      <c r="AU91" s="87">
        <f>'03 - Zdravotná inštalácia'!W116</f>
        <v>0</v>
      </c>
      <c r="AV91" s="86">
        <f>'03 - Zdravotná inštalácia'!M32</f>
        <v>0</v>
      </c>
      <c r="AW91" s="86">
        <f>'03 - Zdravotná inštalácia'!M33</f>
        <v>0</v>
      </c>
      <c r="AX91" s="86">
        <f>'03 - Zdravotná inštalácia'!M34</f>
        <v>0</v>
      </c>
      <c r="AY91" s="86">
        <f>'03 - Zdravotná inštalácia'!M35</f>
        <v>0</v>
      </c>
      <c r="AZ91" s="86">
        <f>'03 - Zdravotná inštalácia'!H32</f>
        <v>0</v>
      </c>
      <c r="BA91" s="86">
        <f>'03 - Zdravotná inštalácia'!H33</f>
        <v>34552.23</v>
      </c>
      <c r="BB91" s="86">
        <f>'03 - Zdravotná inštalácia'!H34</f>
        <v>0</v>
      </c>
      <c r="BC91" s="86">
        <f>'03 - Zdravotná inštalácia'!H35</f>
        <v>0</v>
      </c>
      <c r="BD91" s="88">
        <f>'03 - Zdravotná inštalácia'!H36</f>
        <v>0</v>
      </c>
      <c r="BT91" s="89" t="s">
        <v>79</v>
      </c>
      <c r="BV91" s="89" t="s">
        <v>74</v>
      </c>
      <c r="BW91" s="89" t="s">
        <v>89</v>
      </c>
      <c r="BX91" s="89" t="s">
        <v>75</v>
      </c>
    </row>
    <row r="92" spans="2:76" s="5" customFormat="1" ht="27" customHeight="1">
      <c r="B92" s="81"/>
      <c r="C92" s="82"/>
      <c r="D92" s="258" t="s">
        <v>90</v>
      </c>
      <c r="E92" s="259"/>
      <c r="F92" s="259"/>
      <c r="G92" s="259"/>
      <c r="H92" s="259"/>
      <c r="I92" s="83"/>
      <c r="J92" s="258" t="s">
        <v>91</v>
      </c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0">
        <f>'05 - Elektroinštalácia'!M30</f>
        <v>0</v>
      </c>
      <c r="AH92" s="259"/>
      <c r="AI92" s="259"/>
      <c r="AJ92" s="259"/>
      <c r="AK92" s="259"/>
      <c r="AL92" s="259"/>
      <c r="AM92" s="259"/>
      <c r="AN92" s="260">
        <f>SUM(AG92,AT92)</f>
        <v>0</v>
      </c>
      <c r="AO92" s="259"/>
      <c r="AP92" s="259"/>
      <c r="AQ92" s="84"/>
      <c r="AS92" s="90">
        <f>'05 - Elektroinštalácia'!M28</f>
        <v>0</v>
      </c>
      <c r="AT92" s="91">
        <f t="shared" si="0"/>
        <v>0</v>
      </c>
      <c r="AU92" s="92">
        <f>'05 - Elektroinštalácia'!W116</f>
        <v>0</v>
      </c>
      <c r="AV92" s="91">
        <f>'05 - Elektroinštalácia'!M32</f>
        <v>0</v>
      </c>
      <c r="AW92" s="91">
        <f>'05 - Elektroinštalácia'!M33</f>
        <v>0</v>
      </c>
      <c r="AX92" s="91">
        <f>'05 - Elektroinštalácia'!M34</f>
        <v>0</v>
      </c>
      <c r="AY92" s="91">
        <f>'05 - Elektroinštalácia'!M35</f>
        <v>0</v>
      </c>
      <c r="AZ92" s="91">
        <f>'05 - Elektroinštalácia'!H32</f>
        <v>0</v>
      </c>
      <c r="BA92" s="91">
        <f>'05 - Elektroinštalácia'!H33</f>
        <v>0</v>
      </c>
      <c r="BB92" s="91">
        <f>'05 - Elektroinštalácia'!H34</f>
        <v>0</v>
      </c>
      <c r="BC92" s="91">
        <f>'05 - Elektroinštalácia'!H35</f>
        <v>0</v>
      </c>
      <c r="BD92" s="93">
        <f>'05 - Elektroinštalácia'!H36</f>
        <v>0</v>
      </c>
      <c r="BT92" s="89" t="s">
        <v>79</v>
      </c>
      <c r="BV92" s="89" t="s">
        <v>74</v>
      </c>
      <c r="BW92" s="89" t="s">
        <v>92</v>
      </c>
      <c r="BX92" s="89" t="s">
        <v>75</v>
      </c>
    </row>
    <row r="93" spans="2:43" ht="13.5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20"/>
    </row>
    <row r="94" spans="2:48" s="1" customFormat="1" ht="30" customHeight="1">
      <c r="B94" s="28"/>
      <c r="C94" s="73" t="s">
        <v>93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62">
        <v>0</v>
      </c>
      <c r="AH94" s="248"/>
      <c r="AI94" s="248"/>
      <c r="AJ94" s="248"/>
      <c r="AK94" s="248"/>
      <c r="AL94" s="248"/>
      <c r="AM94" s="248"/>
      <c r="AN94" s="262">
        <v>0</v>
      </c>
      <c r="AO94" s="248"/>
      <c r="AP94" s="248"/>
      <c r="AQ94" s="30"/>
      <c r="AS94" s="69" t="s">
        <v>94</v>
      </c>
      <c r="AT94" s="70" t="s">
        <v>95</v>
      </c>
      <c r="AU94" s="70" t="s">
        <v>36</v>
      </c>
      <c r="AV94" s="71" t="s">
        <v>59</v>
      </c>
    </row>
    <row r="95" spans="2:48" s="1" customFormat="1" ht="10.5" customHeight="1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30"/>
      <c r="AS95" s="94"/>
      <c r="AT95" s="49"/>
      <c r="AU95" s="49"/>
      <c r="AV95" s="51"/>
    </row>
    <row r="96" spans="2:43" s="1" customFormat="1" ht="30" customHeight="1">
      <c r="B96" s="28"/>
      <c r="C96" s="95" t="s">
        <v>96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263">
        <f>ROUND(AG87+AG94,2)</f>
        <v>0</v>
      </c>
      <c r="AH96" s="263"/>
      <c r="AI96" s="263"/>
      <c r="AJ96" s="263"/>
      <c r="AK96" s="263"/>
      <c r="AL96" s="263"/>
      <c r="AM96" s="263"/>
      <c r="AN96" s="263">
        <f>AN87+AN94</f>
        <v>0</v>
      </c>
      <c r="AO96" s="263"/>
      <c r="AP96" s="263"/>
      <c r="AQ96" s="30"/>
    </row>
    <row r="97" spans="2:43" s="1" customFormat="1" ht="6.7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4"/>
    </row>
  </sheetData>
  <sheetProtection/>
  <mergeCells count="61">
    <mergeCell ref="AG94:AM94"/>
    <mergeCell ref="AN94:AP94"/>
    <mergeCell ref="AG96:AM96"/>
    <mergeCell ref="AN96:AP96"/>
    <mergeCell ref="AR2:BE2"/>
    <mergeCell ref="AN92:AP92"/>
    <mergeCell ref="AG92:AM92"/>
    <mergeCell ref="L78:AO78"/>
    <mergeCell ref="AM82:AP82"/>
    <mergeCell ref="AS82:AT84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printOptions/>
  <pageMargins left="0.7086614173228347" right="0.7086614173228347" top="0.7480314960629921" bottom="0.7480314960629921" header="0.31496062992125984" footer="0.31496062992125984"/>
  <pageSetup blackAndWhite="1" errors="blank"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4"/>
  <sheetViews>
    <sheetView showGridLines="0" view="pageBreakPreview" zoomScaleSheetLayoutView="100" zoomScalePageLayoutView="0" workbookViewId="0" topLeftCell="A1">
      <pane ySplit="1" topLeftCell="A373" activePane="bottomLeft" state="frozen"/>
      <selection pane="topLeft" activeCell="A1" sqref="A1"/>
      <selection pane="bottomLeft" activeCell="M42" sqref="M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6.832031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1.832031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4.83203125" style="0" customWidth="1"/>
    <col min="40" max="40" width="3.5" style="0" customWidth="1"/>
    <col min="41" max="41" width="6.5" style="0" customWidth="1"/>
    <col min="42" max="42" width="2" style="0" customWidth="1"/>
    <col min="43" max="43" width="3.16015625" style="0" customWidth="1"/>
    <col min="44" max="44" width="2" style="0" customWidth="1"/>
    <col min="45" max="45" width="4.83203125" style="0" customWidth="1"/>
    <col min="46" max="64" width="9.33203125" style="0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03"/>
      <c r="I1" s="303"/>
      <c r="J1" s="303"/>
      <c r="K1" s="303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4" t="s">
        <v>6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4" t="s">
        <v>80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37" t="s">
        <v>98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283" t="str">
        <f>'Rekapitulácia stavby'!K6</f>
        <v>Rozširenie kapacít MŠ - Galaktická 9 elokované pracovisko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40" t="s">
        <v>100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284" t="str">
        <f>'Rekapitulácia stavby'!AN8</f>
        <v>16.2.2018</v>
      </c>
      <c r="P9" s="248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39" t="s">
        <v>3</v>
      </c>
      <c r="P11" s="248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39" t="s">
        <v>3</v>
      </c>
      <c r="P12" s="248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39">
        <f>IF('Rekapitulácia stavby'!AN13="","",'Rekapitulácia stavby'!AN13)</f>
      </c>
      <c r="P14" s="248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39">
        <f>IF('Rekapitulácia stavby'!AN14="","",'Rekapitulácia stavby'!AN14)</f>
      </c>
      <c r="P15" s="248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39" t="s">
        <v>3</v>
      </c>
      <c r="P17" s="248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39" t="s">
        <v>3</v>
      </c>
      <c r="P18" s="248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39">
        <f>IF('Rekapitulácia stavby'!AN19="","",'Rekapitulácia stavby'!AN19)</f>
      </c>
      <c r="P20" s="248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39">
        <f>IF('Rekapitulácia stavby'!AN20="","",'Rekapitulácia stavby'!AN20)</f>
      </c>
      <c r="P21" s="248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41" t="s">
        <v>3</v>
      </c>
      <c r="F24" s="248"/>
      <c r="G24" s="248"/>
      <c r="H24" s="248"/>
      <c r="I24" s="248"/>
      <c r="J24" s="248"/>
      <c r="K24" s="248"/>
      <c r="L24" s="248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42">
        <f>N88</f>
        <v>0</v>
      </c>
      <c r="N27" s="248"/>
      <c r="O27" s="248"/>
      <c r="P27" s="248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42">
        <f>N116</f>
        <v>0</v>
      </c>
      <c r="N28" s="248"/>
      <c r="O28" s="248"/>
      <c r="P28" s="248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285">
        <f>ROUND(M27+M28,2)</f>
        <v>0</v>
      </c>
      <c r="N30" s="248"/>
      <c r="O30" s="248"/>
      <c r="P30" s="248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286">
        <f>ROUND((SUM(BE116:BE117)+SUM(BE135:BE353)),2)</f>
        <v>0</v>
      </c>
      <c r="I32" s="248"/>
      <c r="J32" s="248"/>
      <c r="K32" s="29"/>
      <c r="L32" s="29"/>
      <c r="M32" s="286">
        <f>ROUND(ROUND((SUM(BE116:BE117)+SUM(BE135:BE353)),2)*F32,2)</f>
        <v>0</v>
      </c>
      <c r="N32" s="248"/>
      <c r="O32" s="248"/>
      <c r="P32" s="248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286">
        <f>M30</f>
        <v>0</v>
      </c>
      <c r="I33" s="248"/>
      <c r="J33" s="248"/>
      <c r="K33" s="29"/>
      <c r="L33" s="29"/>
      <c r="M33" s="286">
        <v>0</v>
      </c>
      <c r="N33" s="248"/>
      <c r="O33" s="248"/>
      <c r="P33" s="248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286">
        <f>ROUND((SUM(BG116:BG117)+SUM(BG135:BG353)),2)</f>
        <v>0</v>
      </c>
      <c r="I34" s="248"/>
      <c r="J34" s="248"/>
      <c r="K34" s="29"/>
      <c r="L34" s="29"/>
      <c r="M34" s="286">
        <v>0</v>
      </c>
      <c r="N34" s="248"/>
      <c r="O34" s="248"/>
      <c r="P34" s="248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286">
        <f>ROUND((SUM(BH116:BH117)+SUM(BH135:BH353)),2)</f>
        <v>0</v>
      </c>
      <c r="I35" s="248"/>
      <c r="J35" s="248"/>
      <c r="K35" s="29"/>
      <c r="L35" s="29"/>
      <c r="M35" s="286">
        <v>0</v>
      </c>
      <c r="N35" s="248"/>
      <c r="O35" s="248"/>
      <c r="P35" s="248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286">
        <f>ROUND((SUM(BI116:BI117)+SUM(BI135:BI353)),2)</f>
        <v>0</v>
      </c>
      <c r="I36" s="248"/>
      <c r="J36" s="248"/>
      <c r="K36" s="29"/>
      <c r="L36" s="29"/>
      <c r="M36" s="286">
        <v>0</v>
      </c>
      <c r="N36" s="248"/>
      <c r="O36" s="248"/>
      <c r="P36" s="248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287">
        <v>0</v>
      </c>
      <c r="M38" s="251"/>
      <c r="N38" s="251"/>
      <c r="O38" s="251"/>
      <c r="P38" s="253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37" t="s">
        <v>103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283" t="str">
        <f>F6</f>
        <v>Rozširenie kapacít MŠ - Galaktická 9 elokované pracovisko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265" t="str">
        <f>F7</f>
        <v>01 - ASR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284" t="str">
        <f>IF(O9="","",O9)</f>
        <v>16.2.2018</v>
      </c>
      <c r="N81" s="248"/>
      <c r="O81" s="248"/>
      <c r="P81" s="248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39" t="str">
        <f>E18</f>
        <v>Progressum s.r.o.</v>
      </c>
      <c r="N83" s="248"/>
      <c r="O83" s="248"/>
      <c r="P83" s="248"/>
      <c r="Q83" s="248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39" t="str">
        <f>E21</f>
        <v> </v>
      </c>
      <c r="N84" s="248"/>
      <c r="O84" s="248"/>
      <c r="P84" s="248"/>
      <c r="Q84" s="248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288" t="s">
        <v>104</v>
      </c>
      <c r="D86" s="289"/>
      <c r="E86" s="289"/>
      <c r="F86" s="289"/>
      <c r="G86" s="289"/>
      <c r="H86" s="96"/>
      <c r="I86" s="96"/>
      <c r="J86" s="96"/>
      <c r="K86" s="96"/>
      <c r="L86" s="96"/>
      <c r="M86" s="96"/>
      <c r="N86" s="288" t="s">
        <v>105</v>
      </c>
      <c r="O86" s="248"/>
      <c r="P86" s="248"/>
      <c r="Q86" s="248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62">
        <f>N135</f>
        <v>0</v>
      </c>
      <c r="O88" s="248"/>
      <c r="P88" s="248"/>
      <c r="Q88" s="248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90">
        <f>N136</f>
        <v>0</v>
      </c>
      <c r="O89" s="291"/>
      <c r="P89" s="291"/>
      <c r="Q89" s="291"/>
      <c r="R89" s="107"/>
    </row>
    <row r="90" spans="2:18" s="7" customFormat="1" ht="19.5" customHeight="1">
      <c r="B90" s="108"/>
      <c r="C90" s="109"/>
      <c r="D90" s="110" t="s">
        <v>109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92">
        <f>N137</f>
        <v>0</v>
      </c>
      <c r="O90" s="293"/>
      <c r="P90" s="293"/>
      <c r="Q90" s="293"/>
      <c r="R90" s="111"/>
    </row>
    <row r="91" spans="2:18" s="7" customFormat="1" ht="19.5" customHeight="1">
      <c r="B91" s="108"/>
      <c r="C91" s="109"/>
      <c r="D91" s="110" t="s">
        <v>110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92">
        <f>N146</f>
        <v>0</v>
      </c>
      <c r="O91" s="293"/>
      <c r="P91" s="293"/>
      <c r="Q91" s="293"/>
      <c r="R91" s="111"/>
    </row>
    <row r="92" spans="2:18" s="7" customFormat="1" ht="19.5" customHeight="1">
      <c r="B92" s="108"/>
      <c r="C92" s="109"/>
      <c r="D92" s="110" t="s">
        <v>111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92">
        <f>N148</f>
        <v>0</v>
      </c>
      <c r="O92" s="293"/>
      <c r="P92" s="293"/>
      <c r="Q92" s="293"/>
      <c r="R92" s="111"/>
    </row>
    <row r="93" spans="2:18" s="7" customFormat="1" ht="19.5" customHeight="1">
      <c r="B93" s="108"/>
      <c r="C93" s="109"/>
      <c r="D93" s="110" t="s">
        <v>112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92">
        <f>N155</f>
        <v>0</v>
      </c>
      <c r="O93" s="293"/>
      <c r="P93" s="293"/>
      <c r="Q93" s="293"/>
      <c r="R93" s="111"/>
    </row>
    <row r="94" spans="2:18" s="7" customFormat="1" ht="19.5" customHeight="1">
      <c r="B94" s="108"/>
      <c r="C94" s="109"/>
      <c r="D94" s="110" t="s">
        <v>113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92">
        <f>N157</f>
        <v>0</v>
      </c>
      <c r="O94" s="293"/>
      <c r="P94" s="293"/>
      <c r="Q94" s="293"/>
      <c r="R94" s="111"/>
    </row>
    <row r="95" spans="2:18" s="7" customFormat="1" ht="19.5" customHeight="1">
      <c r="B95" s="108"/>
      <c r="C95" s="109"/>
      <c r="D95" s="110" t="s">
        <v>114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92">
        <f>N177</f>
        <v>0</v>
      </c>
      <c r="O95" s="293"/>
      <c r="P95" s="293"/>
      <c r="Q95" s="293"/>
      <c r="R95" s="111"/>
    </row>
    <row r="96" spans="2:18" s="7" customFormat="1" ht="19.5" customHeight="1">
      <c r="B96" s="108"/>
      <c r="C96" s="109"/>
      <c r="D96" s="110" t="s">
        <v>115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92">
        <f>N229</f>
        <v>0</v>
      </c>
      <c r="O96" s="293"/>
      <c r="P96" s="293"/>
      <c r="Q96" s="293"/>
      <c r="R96" s="111"/>
    </row>
    <row r="97" spans="2:18" s="6" customFormat="1" ht="24.75" customHeight="1">
      <c r="B97" s="104"/>
      <c r="C97" s="105"/>
      <c r="D97" s="106" t="s">
        <v>116</v>
      </c>
      <c r="E97" s="105"/>
      <c r="F97" s="105"/>
      <c r="G97" s="105"/>
      <c r="H97" s="105"/>
      <c r="I97" s="105"/>
      <c r="J97" s="105"/>
      <c r="K97" s="105"/>
      <c r="L97" s="105"/>
      <c r="M97" s="105"/>
      <c r="N97" s="290">
        <f>N231</f>
        <v>0</v>
      </c>
      <c r="O97" s="291"/>
      <c r="P97" s="291"/>
      <c r="Q97" s="291"/>
      <c r="R97" s="107"/>
    </row>
    <row r="98" spans="2:18" s="7" customFormat="1" ht="19.5" customHeight="1">
      <c r="B98" s="108"/>
      <c r="C98" s="109"/>
      <c r="D98" s="110" t="s">
        <v>117</v>
      </c>
      <c r="E98" s="109"/>
      <c r="F98" s="109"/>
      <c r="G98" s="109"/>
      <c r="H98" s="109"/>
      <c r="I98" s="109"/>
      <c r="J98" s="109"/>
      <c r="K98" s="109"/>
      <c r="L98" s="109"/>
      <c r="M98" s="109"/>
      <c r="N98" s="292">
        <f>N232</f>
        <v>0</v>
      </c>
      <c r="O98" s="293"/>
      <c r="P98" s="293"/>
      <c r="Q98" s="293"/>
      <c r="R98" s="111"/>
    </row>
    <row r="99" spans="2:18" s="7" customFormat="1" ht="19.5" customHeight="1">
      <c r="B99" s="108"/>
      <c r="C99" s="109"/>
      <c r="D99" s="110" t="s">
        <v>118</v>
      </c>
      <c r="E99" s="109"/>
      <c r="F99" s="109"/>
      <c r="G99" s="109"/>
      <c r="H99" s="109"/>
      <c r="I99" s="109"/>
      <c r="J99" s="109"/>
      <c r="K99" s="109"/>
      <c r="L99" s="109"/>
      <c r="M99" s="109"/>
      <c r="N99" s="292">
        <f>N234</f>
        <v>0</v>
      </c>
      <c r="O99" s="293"/>
      <c r="P99" s="293"/>
      <c r="Q99" s="293"/>
      <c r="R99" s="111"/>
    </row>
    <row r="100" spans="2:18" s="7" customFormat="1" ht="19.5" customHeight="1">
      <c r="B100" s="108"/>
      <c r="C100" s="109"/>
      <c r="D100" s="110" t="s">
        <v>119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292">
        <f>N238</f>
        <v>0</v>
      </c>
      <c r="O100" s="293"/>
      <c r="P100" s="293"/>
      <c r="Q100" s="293"/>
      <c r="R100" s="111"/>
    </row>
    <row r="101" spans="2:18" s="7" customFormat="1" ht="19.5" customHeight="1">
      <c r="B101" s="108"/>
      <c r="C101" s="109"/>
      <c r="D101" s="110" t="s">
        <v>120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292">
        <f>N242</f>
        <v>0</v>
      </c>
      <c r="O101" s="293"/>
      <c r="P101" s="293"/>
      <c r="Q101" s="293"/>
      <c r="R101" s="111"/>
    </row>
    <row r="102" spans="2:18" s="7" customFormat="1" ht="19.5" customHeight="1">
      <c r="B102" s="108"/>
      <c r="C102" s="109"/>
      <c r="D102" s="110" t="s">
        <v>121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292">
        <f>N247</f>
        <v>0</v>
      </c>
      <c r="O102" s="293"/>
      <c r="P102" s="293"/>
      <c r="Q102" s="293"/>
      <c r="R102" s="111"/>
    </row>
    <row r="103" spans="2:18" s="7" customFormat="1" ht="19.5" customHeight="1">
      <c r="B103" s="108"/>
      <c r="C103" s="109"/>
      <c r="D103" s="110" t="s">
        <v>122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292">
        <f>N249</f>
        <v>0</v>
      </c>
      <c r="O103" s="293"/>
      <c r="P103" s="293"/>
      <c r="Q103" s="293"/>
      <c r="R103" s="111"/>
    </row>
    <row r="104" spans="2:18" s="7" customFormat="1" ht="19.5" customHeight="1">
      <c r="B104" s="108"/>
      <c r="C104" s="109"/>
      <c r="D104" s="110" t="s">
        <v>123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292">
        <f>N280</f>
        <v>0</v>
      </c>
      <c r="O104" s="293"/>
      <c r="P104" s="293"/>
      <c r="Q104" s="293"/>
      <c r="R104" s="111"/>
    </row>
    <row r="105" spans="2:18" s="7" customFormat="1" ht="19.5" customHeight="1">
      <c r="B105" s="108"/>
      <c r="C105" s="109"/>
      <c r="D105" s="110" t="s">
        <v>124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292">
        <f>N290</f>
        <v>0</v>
      </c>
      <c r="O105" s="293"/>
      <c r="P105" s="293"/>
      <c r="Q105" s="293"/>
      <c r="R105" s="111"/>
    </row>
    <row r="106" spans="2:18" s="7" customFormat="1" ht="19.5" customHeight="1">
      <c r="B106" s="108"/>
      <c r="C106" s="109"/>
      <c r="D106" s="110" t="s">
        <v>125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292">
        <f>N296</f>
        <v>0</v>
      </c>
      <c r="O106" s="293"/>
      <c r="P106" s="293"/>
      <c r="Q106" s="293"/>
      <c r="R106" s="111"/>
    </row>
    <row r="107" spans="2:18" s="7" customFormat="1" ht="19.5" customHeight="1">
      <c r="B107" s="108"/>
      <c r="C107" s="109"/>
      <c r="D107" s="110" t="s">
        <v>126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292">
        <f>N299</f>
        <v>0</v>
      </c>
      <c r="O107" s="293"/>
      <c r="P107" s="293"/>
      <c r="Q107" s="293"/>
      <c r="R107" s="111"/>
    </row>
    <row r="108" spans="2:18" s="7" customFormat="1" ht="19.5" customHeight="1">
      <c r="B108" s="108"/>
      <c r="C108" s="109"/>
      <c r="D108" s="110" t="s">
        <v>127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292">
        <f>N318</f>
        <v>0</v>
      </c>
      <c r="O108" s="293"/>
      <c r="P108" s="293"/>
      <c r="Q108" s="293"/>
      <c r="R108" s="111"/>
    </row>
    <row r="109" spans="2:18" s="7" customFormat="1" ht="19.5" customHeight="1">
      <c r="B109" s="108"/>
      <c r="C109" s="109"/>
      <c r="D109" s="110" t="s">
        <v>128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292">
        <f>N321</f>
        <v>0</v>
      </c>
      <c r="O109" s="293"/>
      <c r="P109" s="293"/>
      <c r="Q109" s="293"/>
      <c r="R109" s="111"/>
    </row>
    <row r="110" spans="2:18" s="7" customFormat="1" ht="19.5" customHeight="1">
      <c r="B110" s="108"/>
      <c r="C110" s="109"/>
      <c r="D110" s="110" t="s">
        <v>129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292">
        <f>N325</f>
        <v>0</v>
      </c>
      <c r="O110" s="293"/>
      <c r="P110" s="293"/>
      <c r="Q110" s="293"/>
      <c r="R110" s="111"/>
    </row>
    <row r="111" spans="2:18" s="7" customFormat="1" ht="19.5" customHeight="1">
      <c r="B111" s="108"/>
      <c r="C111" s="109"/>
      <c r="D111" s="110" t="s">
        <v>130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292">
        <f>N329</f>
        <v>0</v>
      </c>
      <c r="O111" s="293"/>
      <c r="P111" s="293"/>
      <c r="Q111" s="293"/>
      <c r="R111" s="111"/>
    </row>
    <row r="112" spans="2:18" s="6" customFormat="1" ht="24.75" customHeight="1">
      <c r="B112" s="104"/>
      <c r="C112" s="105"/>
      <c r="D112" s="106" t="s">
        <v>131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290">
        <f>N333</f>
        <v>0</v>
      </c>
      <c r="O112" s="291"/>
      <c r="P112" s="291"/>
      <c r="Q112" s="291"/>
      <c r="R112" s="107"/>
    </row>
    <row r="113" spans="2:18" s="7" customFormat="1" ht="19.5" customHeight="1">
      <c r="B113" s="108"/>
      <c r="C113" s="109"/>
      <c r="D113" s="110" t="s">
        <v>132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292">
        <f>N334</f>
        <v>0</v>
      </c>
      <c r="O113" s="293"/>
      <c r="P113" s="293"/>
      <c r="Q113" s="293"/>
      <c r="R113" s="111"/>
    </row>
    <row r="114" spans="2:18" s="7" customFormat="1" ht="19.5" customHeight="1">
      <c r="B114" s="108"/>
      <c r="C114" s="109"/>
      <c r="D114" s="110" t="s">
        <v>133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292">
        <f>N340</f>
        <v>0</v>
      </c>
      <c r="O114" s="293"/>
      <c r="P114" s="293"/>
      <c r="Q114" s="293"/>
      <c r="R114" s="111"/>
    </row>
    <row r="115" spans="2:18" s="1" customFormat="1" ht="21.75" customHeight="1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</row>
    <row r="116" spans="2:21" s="1" customFormat="1" ht="29.25" customHeight="1">
      <c r="B116" s="28"/>
      <c r="C116" s="103" t="s">
        <v>134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4">
        <v>0</v>
      </c>
      <c r="O116" s="248"/>
      <c r="P116" s="248"/>
      <c r="Q116" s="248"/>
      <c r="R116" s="30"/>
      <c r="T116" s="112"/>
      <c r="U116" s="113" t="s">
        <v>36</v>
      </c>
    </row>
    <row r="117" spans="2:18" s="1" customFormat="1" ht="18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</row>
    <row r="118" spans="2:18" s="1" customFormat="1" ht="29.25" customHeight="1">
      <c r="B118" s="28"/>
      <c r="C118" s="95" t="s">
        <v>96</v>
      </c>
      <c r="D118" s="96"/>
      <c r="E118" s="96"/>
      <c r="F118" s="96"/>
      <c r="G118" s="96"/>
      <c r="H118" s="96"/>
      <c r="I118" s="96"/>
      <c r="J118" s="96"/>
      <c r="K118" s="96"/>
      <c r="L118" s="263">
        <f>ROUND(SUM(N88+N116),2)</f>
        <v>0</v>
      </c>
      <c r="M118" s="289"/>
      <c r="N118" s="289"/>
      <c r="O118" s="289"/>
      <c r="P118" s="289"/>
      <c r="Q118" s="289"/>
      <c r="R118" s="30"/>
    </row>
    <row r="119" spans="2:18" s="1" customFormat="1" ht="6.75" customHeight="1"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4"/>
    </row>
    <row r="123" spans="2:18" s="1" customFormat="1" ht="6.75" customHeight="1"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7"/>
    </row>
    <row r="124" spans="2:18" s="1" customFormat="1" ht="36.75" customHeight="1">
      <c r="B124" s="28"/>
      <c r="C124" s="237" t="s">
        <v>135</v>
      </c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30"/>
    </row>
    <row r="125" spans="2:18" s="1" customFormat="1" ht="6.75" customHeight="1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0"/>
    </row>
    <row r="126" spans="2:18" s="1" customFormat="1" ht="30" customHeight="1">
      <c r="B126" s="28"/>
      <c r="C126" s="25" t="s">
        <v>14</v>
      </c>
      <c r="D126" s="29"/>
      <c r="E126" s="29"/>
      <c r="F126" s="283" t="str">
        <f>F6</f>
        <v>Rozširenie kapacít MŠ - Galaktická 9 elokované pracovisko</v>
      </c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9"/>
      <c r="R126" s="30"/>
    </row>
    <row r="127" spans="2:18" s="1" customFormat="1" ht="36.75" customHeight="1">
      <c r="B127" s="28"/>
      <c r="C127" s="62" t="s">
        <v>99</v>
      </c>
      <c r="D127" s="29"/>
      <c r="E127" s="29"/>
      <c r="F127" s="265" t="str">
        <f>F7</f>
        <v>01 - ASR</v>
      </c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9"/>
      <c r="R127" s="30"/>
    </row>
    <row r="128" spans="2:18" s="1" customFormat="1" ht="6.75" customHeight="1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</row>
    <row r="129" spans="2:18" s="1" customFormat="1" ht="18" customHeight="1">
      <c r="B129" s="28"/>
      <c r="C129" s="25" t="s">
        <v>18</v>
      </c>
      <c r="D129" s="29"/>
      <c r="E129" s="29"/>
      <c r="F129" s="23" t="str">
        <f>F9</f>
        <v>Galaktická 9, Košice</v>
      </c>
      <c r="G129" s="29"/>
      <c r="H129" s="29"/>
      <c r="I129" s="29"/>
      <c r="J129" s="29"/>
      <c r="K129" s="25" t="s">
        <v>20</v>
      </c>
      <c r="L129" s="29"/>
      <c r="M129" s="284" t="str">
        <f>IF(O9="","",O9)</f>
        <v>16.2.2018</v>
      </c>
      <c r="N129" s="248"/>
      <c r="O129" s="248"/>
      <c r="P129" s="248"/>
      <c r="Q129" s="29"/>
      <c r="R129" s="30"/>
    </row>
    <row r="130" spans="2:18" s="1" customFormat="1" ht="6.75" customHeight="1"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0"/>
    </row>
    <row r="131" spans="2:18" s="1" customFormat="1" ht="15">
      <c r="B131" s="28"/>
      <c r="C131" s="25" t="s">
        <v>22</v>
      </c>
      <c r="D131" s="29"/>
      <c r="E131" s="29"/>
      <c r="F131" s="23" t="str">
        <f>E12</f>
        <v>Mesto Košice, Trieda SNP 48/A, Košice </v>
      </c>
      <c r="G131" s="29"/>
      <c r="H131" s="29"/>
      <c r="I131" s="29"/>
      <c r="J131" s="29"/>
      <c r="K131" s="25" t="s">
        <v>28</v>
      </c>
      <c r="L131" s="29"/>
      <c r="M131" s="239" t="str">
        <f>E18</f>
        <v>Progressum s.r.o.</v>
      </c>
      <c r="N131" s="248"/>
      <c r="O131" s="248"/>
      <c r="P131" s="248"/>
      <c r="Q131" s="248"/>
      <c r="R131" s="30"/>
    </row>
    <row r="132" spans="2:18" s="1" customFormat="1" ht="14.25" customHeight="1">
      <c r="B132" s="28"/>
      <c r="C132" s="25" t="s">
        <v>26</v>
      </c>
      <c r="D132" s="29"/>
      <c r="E132" s="29"/>
      <c r="F132" s="23" t="str">
        <f>IF(E15="","",E15)</f>
        <v> </v>
      </c>
      <c r="G132" s="29"/>
      <c r="H132" s="29"/>
      <c r="I132" s="29"/>
      <c r="J132" s="29"/>
      <c r="K132" s="25" t="s">
        <v>31</v>
      </c>
      <c r="L132" s="29"/>
      <c r="M132" s="239" t="str">
        <f>E21</f>
        <v> </v>
      </c>
      <c r="N132" s="248"/>
      <c r="O132" s="248"/>
      <c r="P132" s="248"/>
      <c r="Q132" s="248"/>
      <c r="R132" s="30"/>
    </row>
    <row r="133" spans="2:18" s="1" customFormat="1" ht="9.75" customHeight="1"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0"/>
    </row>
    <row r="134" spans="2:27" s="8" customFormat="1" ht="29.25" customHeight="1">
      <c r="B134" s="114"/>
      <c r="C134" s="133" t="s">
        <v>136</v>
      </c>
      <c r="D134" s="227" t="s">
        <v>137</v>
      </c>
      <c r="E134" s="227" t="s">
        <v>54</v>
      </c>
      <c r="F134" s="295" t="s">
        <v>138</v>
      </c>
      <c r="G134" s="296"/>
      <c r="H134" s="296"/>
      <c r="I134" s="296"/>
      <c r="J134" s="227" t="s">
        <v>139</v>
      </c>
      <c r="K134" s="227" t="s">
        <v>140</v>
      </c>
      <c r="L134" s="297" t="s">
        <v>141</v>
      </c>
      <c r="M134" s="296"/>
      <c r="N134" s="295" t="s">
        <v>105</v>
      </c>
      <c r="O134" s="296"/>
      <c r="P134" s="296"/>
      <c r="Q134" s="298"/>
      <c r="R134" s="115"/>
      <c r="T134" s="69" t="s">
        <v>142</v>
      </c>
      <c r="U134" s="70" t="s">
        <v>36</v>
      </c>
      <c r="V134" s="70" t="s">
        <v>143</v>
      </c>
      <c r="W134" s="70" t="s">
        <v>144</v>
      </c>
      <c r="X134" s="70" t="s">
        <v>145</v>
      </c>
      <c r="Y134" s="70" t="s">
        <v>146</v>
      </c>
      <c r="Z134" s="70" t="s">
        <v>147</v>
      </c>
      <c r="AA134" s="71" t="s">
        <v>148</v>
      </c>
    </row>
    <row r="135" spans="2:63" s="1" customFormat="1" ht="29.25" customHeight="1">
      <c r="B135" s="28"/>
      <c r="C135" s="134" t="s">
        <v>101</v>
      </c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299">
        <f>BK135</f>
        <v>0</v>
      </c>
      <c r="O135" s="300"/>
      <c r="P135" s="300"/>
      <c r="Q135" s="300"/>
      <c r="R135" s="30"/>
      <c r="T135" s="72"/>
      <c r="U135" s="44"/>
      <c r="V135" s="44"/>
      <c r="W135" s="116">
        <f>W136+W231+W333</f>
        <v>0</v>
      </c>
      <c r="X135" s="44"/>
      <c r="Y135" s="116">
        <f>Y136+Y231+Y333</f>
        <v>0</v>
      </c>
      <c r="Z135" s="44"/>
      <c r="AA135" s="117">
        <f>AA136+AA231+AA333</f>
        <v>0</v>
      </c>
      <c r="AT135" s="14" t="s">
        <v>71</v>
      </c>
      <c r="AU135" s="14" t="s">
        <v>107</v>
      </c>
      <c r="BK135" s="118">
        <f>BK136+BK231+BK333</f>
        <v>0</v>
      </c>
    </row>
    <row r="136" spans="2:63" s="9" customFormat="1" ht="36.75" customHeight="1">
      <c r="B136" s="119"/>
      <c r="C136" s="136"/>
      <c r="D136" s="137" t="s">
        <v>108</v>
      </c>
      <c r="E136" s="137"/>
      <c r="F136" s="137"/>
      <c r="G136" s="137"/>
      <c r="H136" s="137"/>
      <c r="I136" s="137"/>
      <c r="J136" s="137"/>
      <c r="K136" s="137"/>
      <c r="L136" s="137"/>
      <c r="M136" s="137"/>
      <c r="N136" s="301">
        <f>BK136</f>
        <v>0</v>
      </c>
      <c r="O136" s="302"/>
      <c r="P136" s="302"/>
      <c r="Q136" s="302"/>
      <c r="R136" s="121"/>
      <c r="T136" s="122"/>
      <c r="U136" s="120"/>
      <c r="V136" s="120"/>
      <c r="W136" s="123">
        <f>W137+W146+W148+W155+W157+W177+W229</f>
        <v>0</v>
      </c>
      <c r="X136" s="120"/>
      <c r="Y136" s="123">
        <f>Y137+Y146+Y148+Y155+Y157+Y177+Y229</f>
        <v>0</v>
      </c>
      <c r="Z136" s="120"/>
      <c r="AA136" s="124">
        <f>AA137+AA146+AA148+AA155+AA157+AA177+AA229</f>
        <v>0</v>
      </c>
      <c r="AR136" s="125" t="s">
        <v>79</v>
      </c>
      <c r="AT136" s="126" t="s">
        <v>71</v>
      </c>
      <c r="AU136" s="126" t="s">
        <v>72</v>
      </c>
      <c r="AY136" s="125" t="s">
        <v>149</v>
      </c>
      <c r="BK136" s="127">
        <f>BK137+BK146+BK148+BK155+BK157+BK177+BK229</f>
        <v>0</v>
      </c>
    </row>
    <row r="137" spans="2:63" s="9" customFormat="1" ht="19.5" customHeight="1">
      <c r="B137" s="119"/>
      <c r="C137" s="136"/>
      <c r="D137" s="138" t="s">
        <v>109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281">
        <f>BK137</f>
        <v>0</v>
      </c>
      <c r="O137" s="282"/>
      <c r="P137" s="282"/>
      <c r="Q137" s="282"/>
      <c r="R137" s="121"/>
      <c r="T137" s="122"/>
      <c r="U137" s="120"/>
      <c r="V137" s="120"/>
      <c r="W137" s="123">
        <f>SUM(W138:W145)</f>
        <v>0</v>
      </c>
      <c r="X137" s="120"/>
      <c r="Y137" s="123">
        <f>SUM(Y138:Y145)</f>
        <v>0</v>
      </c>
      <c r="Z137" s="120"/>
      <c r="AA137" s="124">
        <f>SUM(AA138:AA145)</f>
        <v>0</v>
      </c>
      <c r="AR137" s="125" t="s">
        <v>79</v>
      </c>
      <c r="AT137" s="126" t="s">
        <v>71</v>
      </c>
      <c r="AU137" s="126" t="s">
        <v>79</v>
      </c>
      <c r="AY137" s="125" t="s">
        <v>149</v>
      </c>
      <c r="BK137" s="127">
        <f>SUM(BK138:BK145)</f>
        <v>0</v>
      </c>
    </row>
    <row r="138" spans="2:65" s="1" customFormat="1" ht="22.5" customHeight="1">
      <c r="B138" s="128"/>
      <c r="C138" s="139" t="s">
        <v>79</v>
      </c>
      <c r="D138" s="139" t="s">
        <v>150</v>
      </c>
      <c r="E138" s="140" t="s">
        <v>151</v>
      </c>
      <c r="F138" s="270" t="s">
        <v>152</v>
      </c>
      <c r="G138" s="271"/>
      <c r="H138" s="271"/>
      <c r="I138" s="271"/>
      <c r="J138" s="141" t="s">
        <v>153</v>
      </c>
      <c r="K138" s="142">
        <v>31.97</v>
      </c>
      <c r="L138" s="272"/>
      <c r="M138" s="271"/>
      <c r="N138" s="272">
        <f aca="true" t="shared" si="0" ref="N138:N145">ROUND(L138*K138,2)</f>
        <v>0</v>
      </c>
      <c r="O138" s="271"/>
      <c r="P138" s="271"/>
      <c r="Q138" s="271"/>
      <c r="R138" s="129"/>
      <c r="T138" s="228"/>
      <c r="U138" s="37"/>
      <c r="V138" s="29"/>
      <c r="W138" s="130"/>
      <c r="X138" s="130"/>
      <c r="Y138" s="130"/>
      <c r="Z138" s="130"/>
      <c r="AA138" s="131"/>
      <c r="AE138" s="139"/>
      <c r="AF138" s="139"/>
      <c r="AG138" s="140"/>
      <c r="AH138" s="270"/>
      <c r="AI138" s="271"/>
      <c r="AJ138" s="271"/>
      <c r="AK138" s="271"/>
      <c r="AL138" s="141"/>
      <c r="AM138" s="142"/>
      <c r="AN138" s="272"/>
      <c r="AO138" s="271"/>
      <c r="AP138" s="272"/>
      <c r="AQ138" s="271"/>
      <c r="AR138" s="271"/>
      <c r="AS138" s="271"/>
      <c r="AT138" s="14" t="s">
        <v>150</v>
      </c>
      <c r="AU138" s="14" t="s">
        <v>155</v>
      </c>
      <c r="AY138" s="14" t="s">
        <v>149</v>
      </c>
      <c r="BE138" s="132">
        <f aca="true" t="shared" si="1" ref="BE138:BE145">IF(U138="základná",N138,0)</f>
        <v>0</v>
      </c>
      <c r="BF138" s="132">
        <f aca="true" t="shared" si="2" ref="BF138:BF145">IF(U138="znížená",N138,0)</f>
        <v>0</v>
      </c>
      <c r="BG138" s="132">
        <f aca="true" t="shared" si="3" ref="BG138:BG145">IF(U138="zákl. prenesená",N138,0)</f>
        <v>0</v>
      </c>
      <c r="BH138" s="132">
        <f aca="true" t="shared" si="4" ref="BH138:BH145">IF(U138="zníž. prenesená",N138,0)</f>
        <v>0</v>
      </c>
      <c r="BI138" s="132">
        <f aca="true" t="shared" si="5" ref="BI138:BI145">IF(U138="nulová",N138,0)</f>
        <v>0</v>
      </c>
      <c r="BJ138" s="14" t="s">
        <v>155</v>
      </c>
      <c r="BK138" s="132">
        <f aca="true" t="shared" si="6" ref="BK138:BK145">ROUND(L138*K138,2)</f>
        <v>0</v>
      </c>
      <c r="BL138" s="14" t="s">
        <v>154</v>
      </c>
      <c r="BM138" s="14" t="s">
        <v>156</v>
      </c>
    </row>
    <row r="139" spans="2:65" s="1" customFormat="1" ht="44.25" customHeight="1">
      <c r="B139" s="128"/>
      <c r="C139" s="139" t="s">
        <v>155</v>
      </c>
      <c r="D139" s="139" t="s">
        <v>150</v>
      </c>
      <c r="E139" s="140" t="s">
        <v>157</v>
      </c>
      <c r="F139" s="270" t="s">
        <v>158</v>
      </c>
      <c r="G139" s="271"/>
      <c r="H139" s="271"/>
      <c r="I139" s="271"/>
      <c r="J139" s="141" t="s">
        <v>153</v>
      </c>
      <c r="K139" s="142">
        <v>31.97</v>
      </c>
      <c r="L139" s="272"/>
      <c r="M139" s="271"/>
      <c r="N139" s="272">
        <f t="shared" si="0"/>
        <v>0</v>
      </c>
      <c r="O139" s="271"/>
      <c r="P139" s="271"/>
      <c r="Q139" s="271"/>
      <c r="R139" s="129"/>
      <c r="T139" s="228"/>
      <c r="U139" s="37"/>
      <c r="V139" s="29"/>
      <c r="W139" s="130"/>
      <c r="X139" s="130"/>
      <c r="Y139" s="130"/>
      <c r="Z139" s="130"/>
      <c r="AA139" s="131"/>
      <c r="AE139" s="139"/>
      <c r="AF139" s="139"/>
      <c r="AG139" s="140"/>
      <c r="AH139" s="270"/>
      <c r="AI139" s="271"/>
      <c r="AJ139" s="271"/>
      <c r="AK139" s="271"/>
      <c r="AL139" s="141"/>
      <c r="AM139" s="142"/>
      <c r="AN139" s="272"/>
      <c r="AO139" s="271"/>
      <c r="AP139" s="272"/>
      <c r="AQ139" s="271"/>
      <c r="AR139" s="271"/>
      <c r="AS139" s="271"/>
      <c r="AT139" s="14" t="s">
        <v>150</v>
      </c>
      <c r="AU139" s="14" t="s">
        <v>155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159</v>
      </c>
    </row>
    <row r="140" spans="2:65" s="1" customFormat="1" ht="44.25" customHeight="1">
      <c r="B140" s="128"/>
      <c r="C140" s="139" t="s">
        <v>160</v>
      </c>
      <c r="D140" s="139" t="s">
        <v>150</v>
      </c>
      <c r="E140" s="140" t="s">
        <v>161</v>
      </c>
      <c r="F140" s="270" t="s">
        <v>162</v>
      </c>
      <c r="G140" s="271"/>
      <c r="H140" s="271"/>
      <c r="I140" s="271"/>
      <c r="J140" s="141" t="s">
        <v>153</v>
      </c>
      <c r="K140" s="142">
        <v>31.97</v>
      </c>
      <c r="L140" s="272"/>
      <c r="M140" s="271"/>
      <c r="N140" s="272">
        <f t="shared" si="0"/>
        <v>0</v>
      </c>
      <c r="O140" s="271"/>
      <c r="P140" s="271"/>
      <c r="Q140" s="271"/>
      <c r="R140" s="129"/>
      <c r="T140" s="228"/>
      <c r="U140" s="37"/>
      <c r="V140" s="29"/>
      <c r="W140" s="130"/>
      <c r="X140" s="130"/>
      <c r="Y140" s="130"/>
      <c r="Z140" s="130"/>
      <c r="AA140" s="131"/>
      <c r="AE140" s="139"/>
      <c r="AF140" s="139"/>
      <c r="AG140" s="140"/>
      <c r="AH140" s="270"/>
      <c r="AI140" s="271"/>
      <c r="AJ140" s="271"/>
      <c r="AK140" s="271"/>
      <c r="AL140" s="141"/>
      <c r="AM140" s="142"/>
      <c r="AN140" s="272"/>
      <c r="AO140" s="271"/>
      <c r="AP140" s="272"/>
      <c r="AQ140" s="271"/>
      <c r="AR140" s="271"/>
      <c r="AS140" s="271"/>
      <c r="AT140" s="14" t="s">
        <v>150</v>
      </c>
      <c r="AU140" s="14" t="s">
        <v>155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163</v>
      </c>
    </row>
    <row r="141" spans="2:65" s="1" customFormat="1" ht="31.5" customHeight="1">
      <c r="B141" s="128"/>
      <c r="C141" s="139" t="s">
        <v>154</v>
      </c>
      <c r="D141" s="139" t="s">
        <v>150</v>
      </c>
      <c r="E141" s="140" t="s">
        <v>164</v>
      </c>
      <c r="F141" s="270" t="s">
        <v>165</v>
      </c>
      <c r="G141" s="271"/>
      <c r="H141" s="271"/>
      <c r="I141" s="271"/>
      <c r="J141" s="141" t="s">
        <v>153</v>
      </c>
      <c r="K141" s="142">
        <v>31.97</v>
      </c>
      <c r="L141" s="272"/>
      <c r="M141" s="271"/>
      <c r="N141" s="272">
        <f t="shared" si="0"/>
        <v>0</v>
      </c>
      <c r="O141" s="271"/>
      <c r="P141" s="271"/>
      <c r="Q141" s="271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270"/>
      <c r="AI141" s="271"/>
      <c r="AJ141" s="271"/>
      <c r="AK141" s="271"/>
      <c r="AL141" s="141"/>
      <c r="AM141" s="142"/>
      <c r="AN141" s="272"/>
      <c r="AO141" s="271"/>
      <c r="AP141" s="272"/>
      <c r="AQ141" s="271"/>
      <c r="AR141" s="271"/>
      <c r="AS141" s="271"/>
      <c r="AT141" s="14" t="s">
        <v>150</v>
      </c>
      <c r="AU141" s="14" t="s">
        <v>155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166</v>
      </c>
    </row>
    <row r="142" spans="2:65" s="1" customFormat="1" ht="22.5" customHeight="1">
      <c r="B142" s="128"/>
      <c r="C142" s="139" t="s">
        <v>167</v>
      </c>
      <c r="D142" s="139" t="s">
        <v>150</v>
      </c>
      <c r="E142" s="140" t="s">
        <v>168</v>
      </c>
      <c r="F142" s="270" t="s">
        <v>169</v>
      </c>
      <c r="G142" s="271"/>
      <c r="H142" s="271"/>
      <c r="I142" s="271"/>
      <c r="J142" s="141" t="s">
        <v>153</v>
      </c>
      <c r="K142" s="142">
        <v>31.97</v>
      </c>
      <c r="L142" s="272"/>
      <c r="M142" s="271"/>
      <c r="N142" s="272">
        <f t="shared" si="0"/>
        <v>0</v>
      </c>
      <c r="O142" s="271"/>
      <c r="P142" s="271"/>
      <c r="Q142" s="271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270"/>
      <c r="AI142" s="271"/>
      <c r="AJ142" s="271"/>
      <c r="AK142" s="271"/>
      <c r="AL142" s="141"/>
      <c r="AM142" s="142"/>
      <c r="AN142" s="272"/>
      <c r="AO142" s="271"/>
      <c r="AP142" s="272"/>
      <c r="AQ142" s="271"/>
      <c r="AR142" s="271"/>
      <c r="AS142" s="271"/>
      <c r="AT142" s="14" t="s">
        <v>150</v>
      </c>
      <c r="AU142" s="14" t="s">
        <v>155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170</v>
      </c>
    </row>
    <row r="143" spans="2:65" s="1" customFormat="1" ht="31.5" customHeight="1">
      <c r="B143" s="128"/>
      <c r="C143" s="139" t="s">
        <v>171</v>
      </c>
      <c r="D143" s="139" t="s">
        <v>150</v>
      </c>
      <c r="E143" s="140" t="s">
        <v>172</v>
      </c>
      <c r="F143" s="270" t="s">
        <v>173</v>
      </c>
      <c r="G143" s="271"/>
      <c r="H143" s="271"/>
      <c r="I143" s="271"/>
      <c r="J143" s="141" t="s">
        <v>174</v>
      </c>
      <c r="K143" s="142">
        <v>57.546</v>
      </c>
      <c r="L143" s="272"/>
      <c r="M143" s="271"/>
      <c r="N143" s="272">
        <f t="shared" si="0"/>
        <v>0</v>
      </c>
      <c r="O143" s="271"/>
      <c r="P143" s="271"/>
      <c r="Q143" s="271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270"/>
      <c r="AI143" s="271"/>
      <c r="AJ143" s="271"/>
      <c r="AK143" s="271"/>
      <c r="AL143" s="141"/>
      <c r="AM143" s="142"/>
      <c r="AN143" s="272"/>
      <c r="AO143" s="271"/>
      <c r="AP143" s="272"/>
      <c r="AQ143" s="271"/>
      <c r="AR143" s="271"/>
      <c r="AS143" s="271"/>
      <c r="AT143" s="14" t="s">
        <v>150</v>
      </c>
      <c r="AU143" s="14" t="s">
        <v>155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175</v>
      </c>
    </row>
    <row r="144" spans="2:65" s="1" customFormat="1" ht="31.5" customHeight="1">
      <c r="B144" s="128"/>
      <c r="C144" s="139" t="s">
        <v>176</v>
      </c>
      <c r="D144" s="139" t="s">
        <v>150</v>
      </c>
      <c r="E144" s="140" t="s">
        <v>177</v>
      </c>
      <c r="F144" s="270" t="s">
        <v>178</v>
      </c>
      <c r="G144" s="271"/>
      <c r="H144" s="271"/>
      <c r="I144" s="271"/>
      <c r="J144" s="141" t="s">
        <v>153</v>
      </c>
      <c r="K144" s="142">
        <v>1.42</v>
      </c>
      <c r="L144" s="272"/>
      <c r="M144" s="271"/>
      <c r="N144" s="272">
        <f t="shared" si="0"/>
        <v>0</v>
      </c>
      <c r="O144" s="271"/>
      <c r="P144" s="271"/>
      <c r="Q144" s="271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270"/>
      <c r="AI144" s="271"/>
      <c r="AJ144" s="271"/>
      <c r="AK144" s="271"/>
      <c r="AL144" s="141"/>
      <c r="AM144" s="142"/>
      <c r="AN144" s="272"/>
      <c r="AO144" s="271"/>
      <c r="AP144" s="272"/>
      <c r="AQ144" s="271"/>
      <c r="AR144" s="271"/>
      <c r="AS144" s="271"/>
      <c r="AT144" s="14" t="s">
        <v>150</v>
      </c>
      <c r="AU144" s="14" t="s">
        <v>155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179</v>
      </c>
    </row>
    <row r="145" spans="2:65" s="1" customFormat="1" ht="22.5" customHeight="1">
      <c r="B145" s="128"/>
      <c r="C145" s="139" t="s">
        <v>180</v>
      </c>
      <c r="D145" s="139" t="s">
        <v>150</v>
      </c>
      <c r="E145" s="140" t="s">
        <v>181</v>
      </c>
      <c r="F145" s="270" t="s">
        <v>182</v>
      </c>
      <c r="G145" s="271"/>
      <c r="H145" s="271"/>
      <c r="I145" s="271"/>
      <c r="J145" s="141" t="s">
        <v>183</v>
      </c>
      <c r="K145" s="142">
        <v>6</v>
      </c>
      <c r="L145" s="272"/>
      <c r="M145" s="271"/>
      <c r="N145" s="272">
        <f t="shared" si="0"/>
        <v>0</v>
      </c>
      <c r="O145" s="271"/>
      <c r="P145" s="271"/>
      <c r="Q145" s="271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270"/>
      <c r="AI145" s="271"/>
      <c r="AJ145" s="271"/>
      <c r="AK145" s="271"/>
      <c r="AL145" s="141"/>
      <c r="AM145" s="142"/>
      <c r="AN145" s="272"/>
      <c r="AO145" s="271"/>
      <c r="AP145" s="272"/>
      <c r="AQ145" s="271"/>
      <c r="AR145" s="271"/>
      <c r="AS145" s="271"/>
      <c r="AT145" s="14" t="s">
        <v>150</v>
      </c>
      <c r="AU145" s="14" t="s">
        <v>155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184</v>
      </c>
    </row>
    <row r="146" spans="2:63" s="9" customFormat="1" ht="29.25" customHeight="1">
      <c r="B146" s="119"/>
      <c r="C146" s="136"/>
      <c r="D146" s="138" t="s">
        <v>110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274">
        <f>BK146</f>
        <v>0</v>
      </c>
      <c r="O146" s="275"/>
      <c r="P146" s="275"/>
      <c r="Q146" s="275"/>
      <c r="R146" s="121"/>
      <c r="S146" s="1"/>
      <c r="T146" s="228"/>
      <c r="U146" s="37"/>
      <c r="V146" s="29"/>
      <c r="W146" s="130"/>
      <c r="X146" s="130"/>
      <c r="Y146" s="130"/>
      <c r="Z146" s="130"/>
      <c r="AA146" s="131"/>
      <c r="AB146" s="1"/>
      <c r="AC146" s="1"/>
      <c r="AD146" s="1"/>
      <c r="AE146" s="136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274"/>
      <c r="AQ146" s="275"/>
      <c r="AR146" s="275"/>
      <c r="AS146" s="275"/>
      <c r="AT146" s="126" t="s">
        <v>71</v>
      </c>
      <c r="AU146" s="126" t="s">
        <v>79</v>
      </c>
      <c r="AY146" s="125" t="s">
        <v>149</v>
      </c>
      <c r="BK146" s="127">
        <f>BK147</f>
        <v>0</v>
      </c>
    </row>
    <row r="147" spans="2:65" s="1" customFormat="1" ht="31.5" customHeight="1">
      <c r="B147" s="128"/>
      <c r="C147" s="139" t="s">
        <v>185</v>
      </c>
      <c r="D147" s="139" t="s">
        <v>150</v>
      </c>
      <c r="E147" s="140" t="s">
        <v>186</v>
      </c>
      <c r="F147" s="270" t="s">
        <v>187</v>
      </c>
      <c r="G147" s="271"/>
      <c r="H147" s="271"/>
      <c r="I147" s="271"/>
      <c r="J147" s="141" t="s">
        <v>153</v>
      </c>
      <c r="K147" s="142">
        <v>31</v>
      </c>
      <c r="L147" s="272"/>
      <c r="M147" s="271"/>
      <c r="N147" s="272">
        <f>ROUND(L147*K147,2)</f>
        <v>0</v>
      </c>
      <c r="O147" s="271"/>
      <c r="P147" s="271"/>
      <c r="Q147" s="271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270"/>
      <c r="AI147" s="271"/>
      <c r="AJ147" s="271"/>
      <c r="AK147" s="271"/>
      <c r="AL147" s="141"/>
      <c r="AM147" s="142"/>
      <c r="AN147" s="272"/>
      <c r="AO147" s="271"/>
      <c r="AP147" s="272"/>
      <c r="AQ147" s="271"/>
      <c r="AR147" s="271"/>
      <c r="AS147" s="271"/>
      <c r="AT147" s="14" t="s">
        <v>150</v>
      </c>
      <c r="AU147" s="14" t="s">
        <v>155</v>
      </c>
      <c r="AY147" s="14" t="s">
        <v>149</v>
      </c>
      <c r="BE147" s="132">
        <f>IF(U147="základná",N147,0)</f>
        <v>0</v>
      </c>
      <c r="BF147" s="132">
        <f>IF(U147="znížená",N147,0)</f>
        <v>0</v>
      </c>
      <c r="BG147" s="132">
        <f>IF(U147="zákl. prenesená",N147,0)</f>
        <v>0</v>
      </c>
      <c r="BH147" s="132">
        <f>IF(U147="zníž. prenesená",N147,0)</f>
        <v>0</v>
      </c>
      <c r="BI147" s="132">
        <f>IF(U147="nulová",N147,0)</f>
        <v>0</v>
      </c>
      <c r="BJ147" s="14" t="s">
        <v>155</v>
      </c>
      <c r="BK147" s="132">
        <f>ROUND(L147*K147,2)</f>
        <v>0</v>
      </c>
      <c r="BL147" s="14" t="s">
        <v>154</v>
      </c>
      <c r="BM147" s="14" t="s">
        <v>188</v>
      </c>
    </row>
    <row r="148" spans="2:63" s="9" customFormat="1" ht="29.25" customHeight="1">
      <c r="B148" s="119"/>
      <c r="C148" s="136"/>
      <c r="D148" s="138" t="s">
        <v>111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274">
        <f>BK148</f>
        <v>0</v>
      </c>
      <c r="O148" s="275"/>
      <c r="P148" s="275"/>
      <c r="Q148" s="275"/>
      <c r="R148" s="121"/>
      <c r="S148" s="1"/>
      <c r="T148" s="228"/>
      <c r="U148" s="37"/>
      <c r="V148" s="29"/>
      <c r="W148" s="130"/>
      <c r="X148" s="130"/>
      <c r="Y148" s="130"/>
      <c r="Z148" s="130"/>
      <c r="AA148" s="131"/>
      <c r="AB148" s="1"/>
      <c r="AC148" s="1"/>
      <c r="AD148" s="1"/>
      <c r="AE148" s="136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274"/>
      <c r="AQ148" s="275"/>
      <c r="AR148" s="275"/>
      <c r="AS148" s="275"/>
      <c r="AT148" s="126" t="s">
        <v>71</v>
      </c>
      <c r="AU148" s="126" t="s">
        <v>79</v>
      </c>
      <c r="AY148" s="125" t="s">
        <v>149</v>
      </c>
      <c r="BK148" s="127">
        <f>SUM(BK149:BK154)</f>
        <v>0</v>
      </c>
    </row>
    <row r="149" spans="2:65" s="1" customFormat="1" ht="44.25" customHeight="1">
      <c r="B149" s="128"/>
      <c r="C149" s="139" t="s">
        <v>189</v>
      </c>
      <c r="D149" s="139" t="s">
        <v>150</v>
      </c>
      <c r="E149" s="140" t="s">
        <v>190</v>
      </c>
      <c r="F149" s="273" t="s">
        <v>1606</v>
      </c>
      <c r="G149" s="271"/>
      <c r="H149" s="271"/>
      <c r="I149" s="271"/>
      <c r="J149" s="143" t="s">
        <v>203</v>
      </c>
      <c r="K149" s="142">
        <v>135</v>
      </c>
      <c r="L149" s="272"/>
      <c r="M149" s="271"/>
      <c r="N149" s="272">
        <f aca="true" t="shared" si="7" ref="N149:N154">ROUND(L149*K149,2)</f>
        <v>0</v>
      </c>
      <c r="O149" s="271"/>
      <c r="P149" s="271"/>
      <c r="Q149" s="271"/>
      <c r="R149" s="129"/>
      <c r="T149" s="228"/>
      <c r="U149" s="37"/>
      <c r="V149" s="29"/>
      <c r="W149" s="130"/>
      <c r="X149" s="130"/>
      <c r="Y149" s="130"/>
      <c r="Z149" s="130"/>
      <c r="AA149" s="131"/>
      <c r="AE149" s="139"/>
      <c r="AF149" s="139"/>
      <c r="AG149" s="140"/>
      <c r="AH149" s="273"/>
      <c r="AI149" s="271"/>
      <c r="AJ149" s="271"/>
      <c r="AK149" s="271"/>
      <c r="AL149" s="143"/>
      <c r="AM149" s="142"/>
      <c r="AN149" s="272"/>
      <c r="AO149" s="271"/>
      <c r="AP149" s="272"/>
      <c r="AQ149" s="271"/>
      <c r="AR149" s="271"/>
      <c r="AS149" s="271"/>
      <c r="AT149" s="14" t="s">
        <v>150</v>
      </c>
      <c r="AU149" s="14" t="s">
        <v>155</v>
      </c>
      <c r="AY149" s="14" t="s">
        <v>149</v>
      </c>
      <c r="BE149" s="132">
        <f aca="true" t="shared" si="8" ref="BE149:BE154">IF(U149="základná",N149,0)</f>
        <v>0</v>
      </c>
      <c r="BF149" s="132">
        <f aca="true" t="shared" si="9" ref="BF149:BF154">IF(U149="znížená",N149,0)</f>
        <v>0</v>
      </c>
      <c r="BG149" s="132">
        <f aca="true" t="shared" si="10" ref="BG149:BG154">IF(U149="zákl. prenesená",N149,0)</f>
        <v>0</v>
      </c>
      <c r="BH149" s="132">
        <f aca="true" t="shared" si="11" ref="BH149:BH154">IF(U149="zníž. prenesená",N149,0)</f>
        <v>0</v>
      </c>
      <c r="BI149" s="132">
        <f aca="true" t="shared" si="12" ref="BI149:BI154">IF(U149="nulová",N149,0)</f>
        <v>0</v>
      </c>
      <c r="BJ149" s="14" t="s">
        <v>155</v>
      </c>
      <c r="BK149" s="132">
        <f aca="true" t="shared" si="13" ref="BK149:BK154">ROUND(L149*K149,2)</f>
        <v>0</v>
      </c>
      <c r="BL149" s="14" t="s">
        <v>154</v>
      </c>
      <c r="BM149" s="14" t="s">
        <v>191</v>
      </c>
    </row>
    <row r="150" spans="2:65" s="1" customFormat="1" ht="31.5" customHeight="1">
      <c r="B150" s="128"/>
      <c r="C150" s="139" t="s">
        <v>192</v>
      </c>
      <c r="D150" s="139" t="s">
        <v>150</v>
      </c>
      <c r="E150" s="140" t="s">
        <v>193</v>
      </c>
      <c r="F150" s="273" t="s">
        <v>1570</v>
      </c>
      <c r="G150" s="271"/>
      <c r="H150" s="271"/>
      <c r="I150" s="271"/>
      <c r="J150" s="141" t="s">
        <v>183</v>
      </c>
      <c r="K150" s="142">
        <v>36</v>
      </c>
      <c r="L150" s="272"/>
      <c r="M150" s="271"/>
      <c r="N150" s="272">
        <f t="shared" si="7"/>
        <v>0</v>
      </c>
      <c r="O150" s="271"/>
      <c r="P150" s="271"/>
      <c r="Q150" s="271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273"/>
      <c r="AI150" s="271"/>
      <c r="AJ150" s="271"/>
      <c r="AK150" s="271"/>
      <c r="AL150" s="141"/>
      <c r="AM150" s="142"/>
      <c r="AN150" s="272"/>
      <c r="AO150" s="271"/>
      <c r="AP150" s="272"/>
      <c r="AQ150" s="271"/>
      <c r="AR150" s="271"/>
      <c r="AS150" s="271"/>
      <c r="AT150" s="14" t="s">
        <v>150</v>
      </c>
      <c r="AU150" s="14" t="s">
        <v>155</v>
      </c>
      <c r="AY150" s="14" t="s">
        <v>149</v>
      </c>
      <c r="BE150" s="132">
        <f t="shared" si="8"/>
        <v>0</v>
      </c>
      <c r="BF150" s="132">
        <f t="shared" si="9"/>
        <v>0</v>
      </c>
      <c r="BG150" s="132">
        <f t="shared" si="10"/>
        <v>0</v>
      </c>
      <c r="BH150" s="132">
        <f t="shared" si="11"/>
        <v>0</v>
      </c>
      <c r="BI150" s="132">
        <f t="shared" si="12"/>
        <v>0</v>
      </c>
      <c r="BJ150" s="14" t="s">
        <v>155</v>
      </c>
      <c r="BK150" s="132">
        <f t="shared" si="13"/>
        <v>0</v>
      </c>
      <c r="BL150" s="14" t="s">
        <v>154</v>
      </c>
      <c r="BM150" s="14" t="s">
        <v>194</v>
      </c>
    </row>
    <row r="151" spans="2:65" s="1" customFormat="1" ht="31.5" customHeight="1">
      <c r="B151" s="128"/>
      <c r="C151" s="139" t="s">
        <v>195</v>
      </c>
      <c r="D151" s="139" t="s">
        <v>150</v>
      </c>
      <c r="E151" s="140" t="s">
        <v>196</v>
      </c>
      <c r="F151" s="273" t="s">
        <v>1571</v>
      </c>
      <c r="G151" s="271"/>
      <c r="H151" s="271"/>
      <c r="I151" s="271"/>
      <c r="J151" s="141" t="s">
        <v>183</v>
      </c>
      <c r="K151" s="142">
        <v>1</v>
      </c>
      <c r="L151" s="272"/>
      <c r="M151" s="271"/>
      <c r="N151" s="272">
        <f t="shared" si="7"/>
        <v>0</v>
      </c>
      <c r="O151" s="271"/>
      <c r="P151" s="271"/>
      <c r="Q151" s="271"/>
      <c r="R151" s="129"/>
      <c r="T151" s="228"/>
      <c r="U151" s="37"/>
      <c r="V151" s="29"/>
      <c r="W151" s="130"/>
      <c r="X151" s="130"/>
      <c r="Y151" s="130"/>
      <c r="Z151" s="130"/>
      <c r="AA151" s="131"/>
      <c r="AE151" s="139"/>
      <c r="AF151" s="139"/>
      <c r="AG151" s="140"/>
      <c r="AH151" s="273"/>
      <c r="AI151" s="271"/>
      <c r="AJ151" s="271"/>
      <c r="AK151" s="271"/>
      <c r="AL151" s="141"/>
      <c r="AM151" s="142"/>
      <c r="AN151" s="272"/>
      <c r="AO151" s="271"/>
      <c r="AP151" s="272"/>
      <c r="AQ151" s="271"/>
      <c r="AR151" s="271"/>
      <c r="AS151" s="271"/>
      <c r="AT151" s="14" t="s">
        <v>150</v>
      </c>
      <c r="AU151" s="14" t="s">
        <v>155</v>
      </c>
      <c r="AY151" s="14" t="s">
        <v>149</v>
      </c>
      <c r="BE151" s="132">
        <f t="shared" si="8"/>
        <v>0</v>
      </c>
      <c r="BF151" s="132">
        <f t="shared" si="9"/>
        <v>0</v>
      </c>
      <c r="BG151" s="132">
        <f t="shared" si="10"/>
        <v>0</v>
      </c>
      <c r="BH151" s="132">
        <f t="shared" si="11"/>
        <v>0</v>
      </c>
      <c r="BI151" s="132">
        <f t="shared" si="12"/>
        <v>0</v>
      </c>
      <c r="BJ151" s="14" t="s">
        <v>155</v>
      </c>
      <c r="BK151" s="132">
        <f t="shared" si="13"/>
        <v>0</v>
      </c>
      <c r="BL151" s="14" t="s">
        <v>154</v>
      </c>
      <c r="BM151" s="14" t="s">
        <v>197</v>
      </c>
    </row>
    <row r="152" spans="2:65" s="1" customFormat="1" ht="31.5" customHeight="1">
      <c r="B152" s="128"/>
      <c r="C152" s="139" t="s">
        <v>198</v>
      </c>
      <c r="D152" s="139" t="s">
        <v>150</v>
      </c>
      <c r="E152" s="140" t="s">
        <v>199</v>
      </c>
      <c r="F152" s="273" t="s">
        <v>1572</v>
      </c>
      <c r="G152" s="271"/>
      <c r="H152" s="271"/>
      <c r="I152" s="271"/>
      <c r="J152" s="141" t="s">
        <v>183</v>
      </c>
      <c r="K152" s="142">
        <v>1</v>
      </c>
      <c r="L152" s="272"/>
      <c r="M152" s="271"/>
      <c r="N152" s="272">
        <f t="shared" si="7"/>
        <v>0</v>
      </c>
      <c r="O152" s="271"/>
      <c r="P152" s="271"/>
      <c r="Q152" s="271"/>
      <c r="R152" s="129"/>
      <c r="T152" s="228"/>
      <c r="U152" s="37"/>
      <c r="V152" s="29"/>
      <c r="W152" s="130"/>
      <c r="X152" s="130"/>
      <c r="Y152" s="130"/>
      <c r="Z152" s="130"/>
      <c r="AA152" s="131"/>
      <c r="AE152" s="139"/>
      <c r="AF152" s="139"/>
      <c r="AG152" s="140"/>
      <c r="AH152" s="273"/>
      <c r="AI152" s="271"/>
      <c r="AJ152" s="271"/>
      <c r="AK152" s="271"/>
      <c r="AL152" s="141"/>
      <c r="AM152" s="142"/>
      <c r="AN152" s="272"/>
      <c r="AO152" s="271"/>
      <c r="AP152" s="272"/>
      <c r="AQ152" s="271"/>
      <c r="AR152" s="271"/>
      <c r="AS152" s="271"/>
      <c r="AT152" s="14" t="s">
        <v>150</v>
      </c>
      <c r="AU152" s="14" t="s">
        <v>155</v>
      </c>
      <c r="AY152" s="14" t="s">
        <v>149</v>
      </c>
      <c r="BE152" s="132">
        <f t="shared" si="8"/>
        <v>0</v>
      </c>
      <c r="BF152" s="132">
        <f t="shared" si="9"/>
        <v>0</v>
      </c>
      <c r="BG152" s="132">
        <f t="shared" si="10"/>
        <v>0</v>
      </c>
      <c r="BH152" s="132">
        <f t="shared" si="11"/>
        <v>0</v>
      </c>
      <c r="BI152" s="132">
        <f t="shared" si="12"/>
        <v>0</v>
      </c>
      <c r="BJ152" s="14" t="s">
        <v>155</v>
      </c>
      <c r="BK152" s="132">
        <f t="shared" si="13"/>
        <v>0</v>
      </c>
      <c r="BL152" s="14" t="s">
        <v>154</v>
      </c>
      <c r="BM152" s="14" t="s">
        <v>200</v>
      </c>
    </row>
    <row r="153" spans="2:65" s="1" customFormat="1" ht="31.5" customHeight="1">
      <c r="B153" s="128"/>
      <c r="C153" s="139" t="s">
        <v>201</v>
      </c>
      <c r="D153" s="139" t="s">
        <v>150</v>
      </c>
      <c r="E153" s="140" t="s">
        <v>202</v>
      </c>
      <c r="F153" s="273" t="s">
        <v>1592</v>
      </c>
      <c r="G153" s="271"/>
      <c r="H153" s="271"/>
      <c r="I153" s="271"/>
      <c r="J153" s="141" t="s">
        <v>203</v>
      </c>
      <c r="K153" s="142">
        <v>45.69</v>
      </c>
      <c r="L153" s="272"/>
      <c r="M153" s="271"/>
      <c r="N153" s="272">
        <f t="shared" si="7"/>
        <v>0</v>
      </c>
      <c r="O153" s="271"/>
      <c r="P153" s="271"/>
      <c r="Q153" s="271"/>
      <c r="R153" s="129"/>
      <c r="T153" s="228"/>
      <c r="U153" s="37"/>
      <c r="V153" s="29"/>
      <c r="W153" s="130"/>
      <c r="X153" s="130"/>
      <c r="Y153" s="130"/>
      <c r="Z153" s="130"/>
      <c r="AA153" s="131"/>
      <c r="AE153" s="139"/>
      <c r="AF153" s="139"/>
      <c r="AG153" s="140"/>
      <c r="AH153" s="273"/>
      <c r="AI153" s="271"/>
      <c r="AJ153" s="271"/>
      <c r="AK153" s="271"/>
      <c r="AL153" s="141"/>
      <c r="AM153" s="142"/>
      <c r="AN153" s="272"/>
      <c r="AO153" s="271"/>
      <c r="AP153" s="272"/>
      <c r="AQ153" s="271"/>
      <c r="AR153" s="271"/>
      <c r="AS153" s="271"/>
      <c r="AT153" s="14" t="s">
        <v>150</v>
      </c>
      <c r="AU153" s="14" t="s">
        <v>155</v>
      </c>
      <c r="AY153" s="14" t="s">
        <v>149</v>
      </c>
      <c r="BE153" s="132">
        <f t="shared" si="8"/>
        <v>0</v>
      </c>
      <c r="BF153" s="132">
        <f t="shared" si="9"/>
        <v>0</v>
      </c>
      <c r="BG153" s="132">
        <f t="shared" si="10"/>
        <v>0</v>
      </c>
      <c r="BH153" s="132">
        <f t="shared" si="11"/>
        <v>0</v>
      </c>
      <c r="BI153" s="132">
        <f t="shared" si="12"/>
        <v>0</v>
      </c>
      <c r="BJ153" s="14" t="s">
        <v>155</v>
      </c>
      <c r="BK153" s="132">
        <f t="shared" si="13"/>
        <v>0</v>
      </c>
      <c r="BL153" s="14" t="s">
        <v>154</v>
      </c>
      <c r="BM153" s="14" t="s">
        <v>204</v>
      </c>
    </row>
    <row r="154" spans="2:65" s="1" customFormat="1" ht="31.5" customHeight="1">
      <c r="B154" s="128"/>
      <c r="C154" s="139" t="s">
        <v>205</v>
      </c>
      <c r="D154" s="139" t="s">
        <v>150</v>
      </c>
      <c r="E154" s="140" t="s">
        <v>206</v>
      </c>
      <c r="F154" s="273" t="s">
        <v>1593</v>
      </c>
      <c r="G154" s="271"/>
      <c r="H154" s="271"/>
      <c r="I154" s="271"/>
      <c r="J154" s="141" t="s">
        <v>203</v>
      </c>
      <c r="K154" s="142">
        <v>548.2</v>
      </c>
      <c r="L154" s="272"/>
      <c r="M154" s="271"/>
      <c r="N154" s="272">
        <f t="shared" si="7"/>
        <v>0</v>
      </c>
      <c r="O154" s="271"/>
      <c r="P154" s="271"/>
      <c r="Q154" s="271"/>
      <c r="R154" s="129"/>
      <c r="T154" s="228"/>
      <c r="U154" s="37"/>
      <c r="V154" s="29"/>
      <c r="W154" s="130"/>
      <c r="X154" s="130"/>
      <c r="Y154" s="130"/>
      <c r="Z154" s="130"/>
      <c r="AA154" s="131"/>
      <c r="AE154" s="139"/>
      <c r="AF154" s="139"/>
      <c r="AG154" s="140"/>
      <c r="AH154" s="273"/>
      <c r="AI154" s="271"/>
      <c r="AJ154" s="271"/>
      <c r="AK154" s="271"/>
      <c r="AL154" s="141"/>
      <c r="AM154" s="142"/>
      <c r="AN154" s="272"/>
      <c r="AO154" s="271"/>
      <c r="AP154" s="272"/>
      <c r="AQ154" s="271"/>
      <c r="AR154" s="271"/>
      <c r="AS154" s="271"/>
      <c r="AT154" s="14" t="s">
        <v>150</v>
      </c>
      <c r="AU154" s="14" t="s">
        <v>155</v>
      </c>
      <c r="AY154" s="14" t="s">
        <v>149</v>
      </c>
      <c r="BE154" s="132">
        <f t="shared" si="8"/>
        <v>0</v>
      </c>
      <c r="BF154" s="132">
        <f t="shared" si="9"/>
        <v>0</v>
      </c>
      <c r="BG154" s="132">
        <f t="shared" si="10"/>
        <v>0</v>
      </c>
      <c r="BH154" s="132">
        <f t="shared" si="11"/>
        <v>0</v>
      </c>
      <c r="BI154" s="132">
        <f t="shared" si="12"/>
        <v>0</v>
      </c>
      <c r="BJ154" s="14" t="s">
        <v>155</v>
      </c>
      <c r="BK154" s="132">
        <f t="shared" si="13"/>
        <v>0</v>
      </c>
      <c r="BL154" s="14" t="s">
        <v>154</v>
      </c>
      <c r="BM154" s="14" t="s">
        <v>207</v>
      </c>
    </row>
    <row r="155" spans="2:63" s="9" customFormat="1" ht="29.25" customHeight="1">
      <c r="B155" s="119"/>
      <c r="C155" s="136"/>
      <c r="D155" s="138" t="s">
        <v>112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274">
        <f>BK155</f>
        <v>0</v>
      </c>
      <c r="O155" s="275"/>
      <c r="P155" s="275"/>
      <c r="Q155" s="275"/>
      <c r="R155" s="121"/>
      <c r="S155" s="1"/>
      <c r="T155" s="228"/>
      <c r="U155" s="37"/>
      <c r="V155" s="29"/>
      <c r="W155" s="130"/>
      <c r="X155" s="130"/>
      <c r="Y155" s="130"/>
      <c r="Z155" s="130"/>
      <c r="AA155" s="131"/>
      <c r="AB155" s="1"/>
      <c r="AC155" s="1"/>
      <c r="AD155" s="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274"/>
      <c r="AQ155" s="275"/>
      <c r="AR155" s="275"/>
      <c r="AS155" s="275"/>
      <c r="AT155" s="126" t="s">
        <v>71</v>
      </c>
      <c r="AU155" s="126" t="s">
        <v>79</v>
      </c>
      <c r="AY155" s="125" t="s">
        <v>149</v>
      </c>
      <c r="BK155" s="127">
        <f>BK156</f>
        <v>0</v>
      </c>
    </row>
    <row r="156" spans="2:65" s="1" customFormat="1" ht="31.5" customHeight="1">
      <c r="B156" s="128"/>
      <c r="C156" s="139" t="s">
        <v>208</v>
      </c>
      <c r="D156" s="139" t="s">
        <v>150</v>
      </c>
      <c r="E156" s="140" t="s">
        <v>209</v>
      </c>
      <c r="F156" s="273" t="s">
        <v>1594</v>
      </c>
      <c r="G156" s="271"/>
      <c r="H156" s="271"/>
      <c r="I156" s="271"/>
      <c r="J156" s="141" t="s">
        <v>210</v>
      </c>
      <c r="K156" s="142">
        <v>2</v>
      </c>
      <c r="L156" s="272"/>
      <c r="M156" s="271"/>
      <c r="N156" s="272">
        <f>ROUND(L156*K156,2)</f>
        <v>0</v>
      </c>
      <c r="O156" s="271"/>
      <c r="P156" s="271"/>
      <c r="Q156" s="271"/>
      <c r="R156" s="129"/>
      <c r="T156" s="228"/>
      <c r="U156" s="37"/>
      <c r="V156" s="29"/>
      <c r="W156" s="130"/>
      <c r="X156" s="130"/>
      <c r="Y156" s="130"/>
      <c r="Z156" s="130"/>
      <c r="AA156" s="131"/>
      <c r="AE156" s="139"/>
      <c r="AF156" s="139"/>
      <c r="AG156" s="140"/>
      <c r="AH156" s="273"/>
      <c r="AI156" s="271"/>
      <c r="AJ156" s="271"/>
      <c r="AK156" s="271"/>
      <c r="AL156" s="141"/>
      <c r="AM156" s="142"/>
      <c r="AN156" s="272"/>
      <c r="AO156" s="271"/>
      <c r="AP156" s="272"/>
      <c r="AQ156" s="271"/>
      <c r="AR156" s="271"/>
      <c r="AS156" s="271"/>
      <c r="AT156" s="14" t="s">
        <v>150</v>
      </c>
      <c r="AU156" s="14" t="s">
        <v>155</v>
      </c>
      <c r="AY156" s="14" t="s">
        <v>149</v>
      </c>
      <c r="BE156" s="132">
        <f>IF(U156="základná",N156,0)</f>
        <v>0</v>
      </c>
      <c r="BF156" s="132">
        <f>IF(U156="znížená",N156,0)</f>
        <v>0</v>
      </c>
      <c r="BG156" s="132">
        <f>IF(U156="zákl. prenesená",N156,0)</f>
        <v>0</v>
      </c>
      <c r="BH156" s="132">
        <f>IF(U156="zníž. prenesená",N156,0)</f>
        <v>0</v>
      </c>
      <c r="BI156" s="132">
        <f>IF(U156="nulová",N156,0)</f>
        <v>0</v>
      </c>
      <c r="BJ156" s="14" t="s">
        <v>155</v>
      </c>
      <c r="BK156" s="132">
        <f>ROUND(L156*K156,2)</f>
        <v>0</v>
      </c>
      <c r="BL156" s="14" t="s">
        <v>154</v>
      </c>
      <c r="BM156" s="14" t="s">
        <v>211</v>
      </c>
    </row>
    <row r="157" spans="2:63" s="9" customFormat="1" ht="29.25" customHeight="1">
      <c r="B157" s="119"/>
      <c r="C157" s="136"/>
      <c r="D157" s="138" t="s">
        <v>113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274">
        <f>BK157</f>
        <v>0</v>
      </c>
      <c r="O157" s="275"/>
      <c r="P157" s="275"/>
      <c r="Q157" s="275"/>
      <c r="R157" s="121"/>
      <c r="S157" s="1"/>
      <c r="T157" s="228"/>
      <c r="U157" s="37"/>
      <c r="V157" s="29"/>
      <c r="W157" s="130"/>
      <c r="X157" s="130"/>
      <c r="Y157" s="130"/>
      <c r="Z157" s="130"/>
      <c r="AA157" s="131"/>
      <c r="AB157" s="1"/>
      <c r="AC157" s="1"/>
      <c r="AD157" s="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274"/>
      <c r="AQ157" s="275"/>
      <c r="AR157" s="275"/>
      <c r="AS157" s="275"/>
      <c r="AT157" s="126" t="s">
        <v>71</v>
      </c>
      <c r="AU157" s="126" t="s">
        <v>79</v>
      </c>
      <c r="AY157" s="125" t="s">
        <v>149</v>
      </c>
      <c r="BK157" s="127">
        <f>SUM(BK158:BK176)</f>
        <v>0</v>
      </c>
    </row>
    <row r="158" spans="2:65" s="1" customFormat="1" ht="57" customHeight="1">
      <c r="B158" s="128"/>
      <c r="C158" s="139" t="s">
        <v>212</v>
      </c>
      <c r="D158" s="139" t="s">
        <v>150</v>
      </c>
      <c r="E158" s="140" t="s">
        <v>213</v>
      </c>
      <c r="F158" s="270" t="s">
        <v>214</v>
      </c>
      <c r="G158" s="271"/>
      <c r="H158" s="271"/>
      <c r="I158" s="271"/>
      <c r="J158" s="141" t="s">
        <v>203</v>
      </c>
      <c r="K158" s="142">
        <v>558.8</v>
      </c>
      <c r="L158" s="272"/>
      <c r="M158" s="271"/>
      <c r="N158" s="272">
        <f aca="true" t="shared" si="14" ref="N158:N176">ROUND(L158*K158,2)</f>
        <v>0</v>
      </c>
      <c r="O158" s="271"/>
      <c r="P158" s="271"/>
      <c r="Q158" s="271"/>
      <c r="R158" s="129"/>
      <c r="T158" s="228"/>
      <c r="U158" s="37"/>
      <c r="V158" s="29"/>
      <c r="W158" s="130"/>
      <c r="X158" s="130"/>
      <c r="Y158" s="130"/>
      <c r="Z158" s="130"/>
      <c r="AA158" s="131"/>
      <c r="AE158" s="139"/>
      <c r="AF158" s="139"/>
      <c r="AG158" s="140"/>
      <c r="AH158" s="270"/>
      <c r="AI158" s="271"/>
      <c r="AJ158" s="271"/>
      <c r="AK158" s="271"/>
      <c r="AL158" s="141"/>
      <c r="AM158" s="142"/>
      <c r="AN158" s="272"/>
      <c r="AO158" s="271"/>
      <c r="AP158" s="272"/>
      <c r="AQ158" s="271"/>
      <c r="AR158" s="271"/>
      <c r="AS158" s="271"/>
      <c r="AT158" s="14" t="s">
        <v>150</v>
      </c>
      <c r="AU158" s="14" t="s">
        <v>155</v>
      </c>
      <c r="AY158" s="14" t="s">
        <v>149</v>
      </c>
      <c r="BE158" s="132">
        <f aca="true" t="shared" si="15" ref="BE158:BE176">IF(U158="základná",N158,0)</f>
        <v>0</v>
      </c>
      <c r="BF158" s="132">
        <f aca="true" t="shared" si="16" ref="BF158:BF176">IF(U158="znížená",N158,0)</f>
        <v>0</v>
      </c>
      <c r="BG158" s="132">
        <f aca="true" t="shared" si="17" ref="BG158:BG176">IF(U158="zákl. prenesená",N158,0)</f>
        <v>0</v>
      </c>
      <c r="BH158" s="132">
        <f aca="true" t="shared" si="18" ref="BH158:BH176">IF(U158="zníž. prenesená",N158,0)</f>
        <v>0</v>
      </c>
      <c r="BI158" s="132">
        <f aca="true" t="shared" si="19" ref="BI158:BI176">IF(U158="nulová",N158,0)</f>
        <v>0</v>
      </c>
      <c r="BJ158" s="14" t="s">
        <v>155</v>
      </c>
      <c r="BK158" s="132">
        <f aca="true" t="shared" si="20" ref="BK158:BK176">ROUND(L158*K158,2)</f>
        <v>0</v>
      </c>
      <c r="BL158" s="14" t="s">
        <v>154</v>
      </c>
      <c r="BM158" s="14" t="s">
        <v>215</v>
      </c>
    </row>
    <row r="159" spans="2:65" s="1" customFormat="1" ht="44.25" customHeight="1">
      <c r="B159" s="128"/>
      <c r="C159" s="139" t="s">
        <v>216</v>
      </c>
      <c r="D159" s="139" t="s">
        <v>150</v>
      </c>
      <c r="E159" s="140" t="s">
        <v>217</v>
      </c>
      <c r="F159" s="270" t="s">
        <v>218</v>
      </c>
      <c r="G159" s="271"/>
      <c r="H159" s="271"/>
      <c r="I159" s="271"/>
      <c r="J159" s="141" t="s">
        <v>203</v>
      </c>
      <c r="K159" s="142">
        <v>407.341</v>
      </c>
      <c r="L159" s="272"/>
      <c r="M159" s="271"/>
      <c r="N159" s="272">
        <f t="shared" si="14"/>
        <v>0</v>
      </c>
      <c r="O159" s="271"/>
      <c r="P159" s="271"/>
      <c r="Q159" s="271"/>
      <c r="R159" s="129"/>
      <c r="T159" s="228"/>
      <c r="U159" s="37"/>
      <c r="V159" s="29"/>
      <c r="W159" s="130"/>
      <c r="X159" s="130"/>
      <c r="Y159" s="130"/>
      <c r="Z159" s="130"/>
      <c r="AA159" s="131"/>
      <c r="AE159" s="139"/>
      <c r="AF159" s="139"/>
      <c r="AG159" s="140"/>
      <c r="AH159" s="270"/>
      <c r="AI159" s="271"/>
      <c r="AJ159" s="271"/>
      <c r="AK159" s="271"/>
      <c r="AL159" s="141"/>
      <c r="AM159" s="142"/>
      <c r="AN159" s="272"/>
      <c r="AO159" s="271"/>
      <c r="AP159" s="272"/>
      <c r="AQ159" s="271"/>
      <c r="AR159" s="271"/>
      <c r="AS159" s="271"/>
      <c r="AT159" s="14" t="s">
        <v>150</v>
      </c>
      <c r="AU159" s="14" t="s">
        <v>155</v>
      </c>
      <c r="AY159" s="14" t="s">
        <v>149</v>
      </c>
      <c r="BE159" s="132">
        <f t="shared" si="15"/>
        <v>0</v>
      </c>
      <c r="BF159" s="132">
        <f t="shared" si="16"/>
        <v>0</v>
      </c>
      <c r="BG159" s="132">
        <f t="shared" si="17"/>
        <v>0</v>
      </c>
      <c r="BH159" s="132">
        <f t="shared" si="18"/>
        <v>0</v>
      </c>
      <c r="BI159" s="132">
        <f t="shared" si="19"/>
        <v>0</v>
      </c>
      <c r="BJ159" s="14" t="s">
        <v>155</v>
      </c>
      <c r="BK159" s="132">
        <f t="shared" si="20"/>
        <v>0</v>
      </c>
      <c r="BL159" s="14" t="s">
        <v>154</v>
      </c>
      <c r="BM159" s="14" t="s">
        <v>219</v>
      </c>
    </row>
    <row r="160" spans="2:65" s="1" customFormat="1" ht="22.5" customHeight="1">
      <c r="B160" s="128"/>
      <c r="C160" s="139" t="s">
        <v>220</v>
      </c>
      <c r="D160" s="139" t="s">
        <v>150</v>
      </c>
      <c r="E160" s="140" t="s">
        <v>221</v>
      </c>
      <c r="F160" s="270" t="s">
        <v>222</v>
      </c>
      <c r="G160" s="271"/>
      <c r="H160" s="271"/>
      <c r="I160" s="271"/>
      <c r="J160" s="141" t="s">
        <v>203</v>
      </c>
      <c r="K160" s="142">
        <v>1016.72</v>
      </c>
      <c r="L160" s="272"/>
      <c r="M160" s="271"/>
      <c r="N160" s="272">
        <f t="shared" si="14"/>
        <v>0</v>
      </c>
      <c r="O160" s="271"/>
      <c r="P160" s="271"/>
      <c r="Q160" s="271"/>
      <c r="R160" s="129"/>
      <c r="T160" s="228"/>
      <c r="U160" s="37"/>
      <c r="V160" s="29"/>
      <c r="W160" s="130"/>
      <c r="X160" s="130"/>
      <c r="Y160" s="130"/>
      <c r="Z160" s="130"/>
      <c r="AA160" s="131"/>
      <c r="AE160" s="139"/>
      <c r="AF160" s="139"/>
      <c r="AG160" s="140"/>
      <c r="AH160" s="270"/>
      <c r="AI160" s="271"/>
      <c r="AJ160" s="271"/>
      <c r="AK160" s="271"/>
      <c r="AL160" s="141"/>
      <c r="AM160" s="142"/>
      <c r="AN160" s="272"/>
      <c r="AO160" s="271"/>
      <c r="AP160" s="272"/>
      <c r="AQ160" s="271"/>
      <c r="AR160" s="271"/>
      <c r="AS160" s="271"/>
      <c r="AT160" s="14" t="s">
        <v>150</v>
      </c>
      <c r="AU160" s="14" t="s">
        <v>155</v>
      </c>
      <c r="AY160" s="14" t="s">
        <v>149</v>
      </c>
      <c r="BE160" s="132">
        <f t="shared" si="15"/>
        <v>0</v>
      </c>
      <c r="BF160" s="132">
        <f t="shared" si="16"/>
        <v>0</v>
      </c>
      <c r="BG160" s="132">
        <f t="shared" si="17"/>
        <v>0</v>
      </c>
      <c r="BH160" s="132">
        <f t="shared" si="18"/>
        <v>0</v>
      </c>
      <c r="BI160" s="132">
        <f t="shared" si="19"/>
        <v>0</v>
      </c>
      <c r="BJ160" s="14" t="s">
        <v>155</v>
      </c>
      <c r="BK160" s="132">
        <f t="shared" si="20"/>
        <v>0</v>
      </c>
      <c r="BL160" s="14" t="s">
        <v>154</v>
      </c>
      <c r="BM160" s="14" t="s">
        <v>223</v>
      </c>
    </row>
    <row r="161" spans="2:65" s="1" customFormat="1" ht="31.5" customHeight="1">
      <c r="B161" s="128"/>
      <c r="C161" s="139" t="s">
        <v>8</v>
      </c>
      <c r="D161" s="139" t="s">
        <v>150</v>
      </c>
      <c r="E161" s="140" t="s">
        <v>224</v>
      </c>
      <c r="F161" s="270" t="s">
        <v>225</v>
      </c>
      <c r="G161" s="271"/>
      <c r="H161" s="271"/>
      <c r="I161" s="271"/>
      <c r="J161" s="141" t="s">
        <v>203</v>
      </c>
      <c r="K161" s="142">
        <v>2251.1</v>
      </c>
      <c r="L161" s="272"/>
      <c r="M161" s="271"/>
      <c r="N161" s="272">
        <f t="shared" si="14"/>
        <v>0</v>
      </c>
      <c r="O161" s="271"/>
      <c r="P161" s="271"/>
      <c r="Q161" s="271"/>
      <c r="R161" s="129"/>
      <c r="T161" s="228"/>
      <c r="U161" s="37"/>
      <c r="V161" s="29"/>
      <c r="W161" s="130"/>
      <c r="X161" s="130"/>
      <c r="Y161" s="130"/>
      <c r="Z161" s="130"/>
      <c r="AA161" s="131"/>
      <c r="AE161" s="139"/>
      <c r="AF161" s="139"/>
      <c r="AG161" s="140"/>
      <c r="AH161" s="270"/>
      <c r="AI161" s="271"/>
      <c r="AJ161" s="271"/>
      <c r="AK161" s="271"/>
      <c r="AL161" s="141"/>
      <c r="AM161" s="142"/>
      <c r="AN161" s="272"/>
      <c r="AO161" s="271"/>
      <c r="AP161" s="272"/>
      <c r="AQ161" s="271"/>
      <c r="AR161" s="271"/>
      <c r="AS161" s="271"/>
      <c r="AT161" s="14" t="s">
        <v>150</v>
      </c>
      <c r="AU161" s="14" t="s">
        <v>155</v>
      </c>
      <c r="AY161" s="14" t="s">
        <v>149</v>
      </c>
      <c r="BE161" s="132">
        <f t="shared" si="15"/>
        <v>0</v>
      </c>
      <c r="BF161" s="132">
        <f t="shared" si="16"/>
        <v>0</v>
      </c>
      <c r="BG161" s="132">
        <f t="shared" si="17"/>
        <v>0</v>
      </c>
      <c r="BH161" s="132">
        <f t="shared" si="18"/>
        <v>0</v>
      </c>
      <c r="BI161" s="132">
        <f t="shared" si="19"/>
        <v>0</v>
      </c>
      <c r="BJ161" s="14" t="s">
        <v>155</v>
      </c>
      <c r="BK161" s="132">
        <f t="shared" si="20"/>
        <v>0</v>
      </c>
      <c r="BL161" s="14" t="s">
        <v>154</v>
      </c>
      <c r="BM161" s="14" t="s">
        <v>226</v>
      </c>
    </row>
    <row r="162" spans="2:65" s="1" customFormat="1" ht="31.5" customHeight="1">
      <c r="B162" s="128"/>
      <c r="C162" s="139" t="s">
        <v>227</v>
      </c>
      <c r="D162" s="139" t="s">
        <v>150</v>
      </c>
      <c r="E162" s="140" t="s">
        <v>228</v>
      </c>
      <c r="F162" s="270" t="s">
        <v>229</v>
      </c>
      <c r="G162" s="271"/>
      <c r="H162" s="271"/>
      <c r="I162" s="271"/>
      <c r="J162" s="141" t="s">
        <v>203</v>
      </c>
      <c r="K162" s="142">
        <v>1036.72</v>
      </c>
      <c r="L162" s="272"/>
      <c r="M162" s="271"/>
      <c r="N162" s="272">
        <f t="shared" si="14"/>
        <v>0</v>
      </c>
      <c r="O162" s="271"/>
      <c r="P162" s="271"/>
      <c r="Q162" s="271"/>
      <c r="R162" s="129"/>
      <c r="T162" s="228"/>
      <c r="U162" s="37"/>
      <c r="V162" s="29"/>
      <c r="W162" s="130"/>
      <c r="X162" s="130"/>
      <c r="Y162" s="130"/>
      <c r="Z162" s="130"/>
      <c r="AA162" s="131"/>
      <c r="AE162" s="139"/>
      <c r="AF162" s="139"/>
      <c r="AG162" s="140"/>
      <c r="AH162" s="270"/>
      <c r="AI162" s="271"/>
      <c r="AJ162" s="271"/>
      <c r="AK162" s="271"/>
      <c r="AL162" s="141"/>
      <c r="AM162" s="142"/>
      <c r="AN162" s="272"/>
      <c r="AO162" s="271"/>
      <c r="AP162" s="272"/>
      <c r="AQ162" s="271"/>
      <c r="AR162" s="271"/>
      <c r="AS162" s="271"/>
      <c r="AT162" s="14" t="s">
        <v>150</v>
      </c>
      <c r="AU162" s="14" t="s">
        <v>155</v>
      </c>
      <c r="AY162" s="14" t="s">
        <v>149</v>
      </c>
      <c r="BE162" s="132">
        <f t="shared" si="15"/>
        <v>0</v>
      </c>
      <c r="BF162" s="132">
        <f t="shared" si="16"/>
        <v>0</v>
      </c>
      <c r="BG162" s="132">
        <f t="shared" si="17"/>
        <v>0</v>
      </c>
      <c r="BH162" s="132">
        <f t="shared" si="18"/>
        <v>0</v>
      </c>
      <c r="BI162" s="132">
        <f t="shared" si="19"/>
        <v>0</v>
      </c>
      <c r="BJ162" s="14" t="s">
        <v>155</v>
      </c>
      <c r="BK162" s="132">
        <f t="shared" si="20"/>
        <v>0</v>
      </c>
      <c r="BL162" s="14" t="s">
        <v>154</v>
      </c>
      <c r="BM162" s="14" t="s">
        <v>230</v>
      </c>
    </row>
    <row r="163" spans="2:65" s="1" customFormat="1" ht="31.5" customHeight="1">
      <c r="B163" s="128"/>
      <c r="C163" s="139" t="s">
        <v>231</v>
      </c>
      <c r="D163" s="139" t="s">
        <v>150</v>
      </c>
      <c r="E163" s="140" t="s">
        <v>232</v>
      </c>
      <c r="F163" s="270" t="s">
        <v>233</v>
      </c>
      <c r="G163" s="271"/>
      <c r="H163" s="271"/>
      <c r="I163" s="271"/>
      <c r="J163" s="141" t="s">
        <v>203</v>
      </c>
      <c r="K163" s="142">
        <v>1016.72</v>
      </c>
      <c r="L163" s="272"/>
      <c r="M163" s="271"/>
      <c r="N163" s="272">
        <f t="shared" si="14"/>
        <v>0</v>
      </c>
      <c r="O163" s="271"/>
      <c r="P163" s="271"/>
      <c r="Q163" s="271"/>
      <c r="R163" s="129"/>
      <c r="T163" s="228"/>
      <c r="U163" s="37"/>
      <c r="V163" s="29"/>
      <c r="W163" s="130"/>
      <c r="X163" s="130"/>
      <c r="Y163" s="130"/>
      <c r="Z163" s="130"/>
      <c r="AA163" s="131"/>
      <c r="AE163" s="139"/>
      <c r="AF163" s="139"/>
      <c r="AG163" s="140"/>
      <c r="AH163" s="270"/>
      <c r="AI163" s="271"/>
      <c r="AJ163" s="271"/>
      <c r="AK163" s="271"/>
      <c r="AL163" s="141"/>
      <c r="AM163" s="142"/>
      <c r="AN163" s="272"/>
      <c r="AO163" s="271"/>
      <c r="AP163" s="272"/>
      <c r="AQ163" s="271"/>
      <c r="AR163" s="271"/>
      <c r="AS163" s="271"/>
      <c r="AT163" s="14" t="s">
        <v>150</v>
      </c>
      <c r="AU163" s="14" t="s">
        <v>155</v>
      </c>
      <c r="AY163" s="14" t="s">
        <v>149</v>
      </c>
      <c r="BE163" s="132">
        <f t="shared" si="15"/>
        <v>0</v>
      </c>
      <c r="BF163" s="132">
        <f t="shared" si="16"/>
        <v>0</v>
      </c>
      <c r="BG163" s="132">
        <f t="shared" si="17"/>
        <v>0</v>
      </c>
      <c r="BH163" s="132">
        <f t="shared" si="18"/>
        <v>0</v>
      </c>
      <c r="BI163" s="132">
        <f t="shared" si="19"/>
        <v>0</v>
      </c>
      <c r="BJ163" s="14" t="s">
        <v>155</v>
      </c>
      <c r="BK163" s="132">
        <f t="shared" si="20"/>
        <v>0</v>
      </c>
      <c r="BL163" s="14" t="s">
        <v>154</v>
      </c>
      <c r="BM163" s="14" t="s">
        <v>234</v>
      </c>
    </row>
    <row r="164" spans="2:65" s="1" customFormat="1" ht="31.5" customHeight="1">
      <c r="B164" s="128"/>
      <c r="C164" s="139" t="s">
        <v>235</v>
      </c>
      <c r="D164" s="139" t="s">
        <v>150</v>
      </c>
      <c r="E164" s="140" t="s">
        <v>236</v>
      </c>
      <c r="F164" s="270" t="s">
        <v>237</v>
      </c>
      <c r="G164" s="271"/>
      <c r="H164" s="271"/>
      <c r="I164" s="271"/>
      <c r="J164" s="141" t="s">
        <v>203</v>
      </c>
      <c r="K164" s="142">
        <v>175.879</v>
      </c>
      <c r="L164" s="272"/>
      <c r="M164" s="271"/>
      <c r="N164" s="272">
        <f t="shared" si="14"/>
        <v>0</v>
      </c>
      <c r="O164" s="271"/>
      <c r="P164" s="271"/>
      <c r="Q164" s="271"/>
      <c r="R164" s="129"/>
      <c r="T164" s="228"/>
      <c r="U164" s="37"/>
      <c r="V164" s="29"/>
      <c r="W164" s="130"/>
      <c r="X164" s="130"/>
      <c r="Y164" s="130"/>
      <c r="Z164" s="130"/>
      <c r="AA164" s="131"/>
      <c r="AE164" s="139"/>
      <c r="AF164" s="139"/>
      <c r="AG164" s="140"/>
      <c r="AH164" s="270"/>
      <c r="AI164" s="271"/>
      <c r="AJ164" s="271"/>
      <c r="AK164" s="271"/>
      <c r="AL164" s="141"/>
      <c r="AM164" s="142"/>
      <c r="AN164" s="272"/>
      <c r="AO164" s="271"/>
      <c r="AP164" s="272"/>
      <c r="AQ164" s="271"/>
      <c r="AR164" s="271"/>
      <c r="AS164" s="271"/>
      <c r="AT164" s="14" t="s">
        <v>150</v>
      </c>
      <c r="AU164" s="14" t="s">
        <v>155</v>
      </c>
      <c r="AY164" s="14" t="s">
        <v>149</v>
      </c>
      <c r="BE164" s="132">
        <f t="shared" si="15"/>
        <v>0</v>
      </c>
      <c r="BF164" s="132">
        <f t="shared" si="16"/>
        <v>0</v>
      </c>
      <c r="BG164" s="132">
        <f t="shared" si="17"/>
        <v>0</v>
      </c>
      <c r="BH164" s="132">
        <f t="shared" si="18"/>
        <v>0</v>
      </c>
      <c r="BI164" s="132">
        <f t="shared" si="19"/>
        <v>0</v>
      </c>
      <c r="BJ164" s="14" t="s">
        <v>155</v>
      </c>
      <c r="BK164" s="132">
        <f t="shared" si="20"/>
        <v>0</v>
      </c>
      <c r="BL164" s="14" t="s">
        <v>154</v>
      </c>
      <c r="BM164" s="14" t="s">
        <v>238</v>
      </c>
    </row>
    <row r="165" spans="2:65" s="1" customFormat="1" ht="22.5" customHeight="1">
      <c r="B165" s="128"/>
      <c r="C165" s="139" t="s">
        <v>239</v>
      </c>
      <c r="D165" s="139" t="s">
        <v>150</v>
      </c>
      <c r="E165" s="140" t="s">
        <v>240</v>
      </c>
      <c r="F165" s="270" t="s">
        <v>241</v>
      </c>
      <c r="G165" s="271"/>
      <c r="H165" s="271"/>
      <c r="I165" s="271"/>
      <c r="J165" s="141" t="s">
        <v>203</v>
      </c>
      <c r="K165" s="142">
        <v>168.894</v>
      </c>
      <c r="L165" s="272"/>
      <c r="M165" s="271"/>
      <c r="N165" s="272">
        <f t="shared" si="14"/>
        <v>0</v>
      </c>
      <c r="O165" s="271"/>
      <c r="P165" s="271"/>
      <c r="Q165" s="271"/>
      <c r="R165" s="129"/>
      <c r="T165" s="228"/>
      <c r="U165" s="37"/>
      <c r="V165" s="29"/>
      <c r="W165" s="130"/>
      <c r="X165" s="130"/>
      <c r="Y165" s="130"/>
      <c r="Z165" s="130"/>
      <c r="AA165" s="131"/>
      <c r="AE165" s="139"/>
      <c r="AF165" s="139"/>
      <c r="AG165" s="140"/>
      <c r="AH165" s="270"/>
      <c r="AI165" s="271"/>
      <c r="AJ165" s="271"/>
      <c r="AK165" s="271"/>
      <c r="AL165" s="141"/>
      <c r="AM165" s="142"/>
      <c r="AN165" s="272"/>
      <c r="AO165" s="271"/>
      <c r="AP165" s="272"/>
      <c r="AQ165" s="271"/>
      <c r="AR165" s="271"/>
      <c r="AS165" s="271"/>
      <c r="AT165" s="14" t="s">
        <v>150</v>
      </c>
      <c r="AU165" s="14" t="s">
        <v>155</v>
      </c>
      <c r="AY165" s="14" t="s">
        <v>149</v>
      </c>
      <c r="BE165" s="132">
        <f t="shared" si="15"/>
        <v>0</v>
      </c>
      <c r="BF165" s="132">
        <f t="shared" si="16"/>
        <v>0</v>
      </c>
      <c r="BG165" s="132">
        <f t="shared" si="17"/>
        <v>0</v>
      </c>
      <c r="BH165" s="132">
        <f t="shared" si="18"/>
        <v>0</v>
      </c>
      <c r="BI165" s="132">
        <f t="shared" si="19"/>
        <v>0</v>
      </c>
      <c r="BJ165" s="14" t="s">
        <v>155</v>
      </c>
      <c r="BK165" s="132">
        <f t="shared" si="20"/>
        <v>0</v>
      </c>
      <c r="BL165" s="14" t="s">
        <v>154</v>
      </c>
      <c r="BM165" s="14" t="s">
        <v>242</v>
      </c>
    </row>
    <row r="166" spans="2:65" s="1" customFormat="1" ht="31.5" customHeight="1">
      <c r="B166" s="128"/>
      <c r="C166" s="139" t="s">
        <v>243</v>
      </c>
      <c r="D166" s="139" t="s">
        <v>150</v>
      </c>
      <c r="E166" s="140" t="s">
        <v>244</v>
      </c>
      <c r="F166" s="270" t="s">
        <v>245</v>
      </c>
      <c r="G166" s="271"/>
      <c r="H166" s="271"/>
      <c r="I166" s="271"/>
      <c r="J166" s="141" t="s">
        <v>153</v>
      </c>
      <c r="K166" s="142">
        <v>4.75</v>
      </c>
      <c r="L166" s="272"/>
      <c r="M166" s="271"/>
      <c r="N166" s="272">
        <f t="shared" si="14"/>
        <v>0</v>
      </c>
      <c r="O166" s="271"/>
      <c r="P166" s="271"/>
      <c r="Q166" s="271"/>
      <c r="R166" s="129"/>
      <c r="T166" s="228"/>
      <c r="U166" s="37"/>
      <c r="V166" s="29"/>
      <c r="W166" s="130"/>
      <c r="X166" s="130"/>
      <c r="Y166" s="130"/>
      <c r="Z166" s="130"/>
      <c r="AA166" s="131"/>
      <c r="AE166" s="139"/>
      <c r="AF166" s="139"/>
      <c r="AG166" s="140"/>
      <c r="AH166" s="270"/>
      <c r="AI166" s="271"/>
      <c r="AJ166" s="271"/>
      <c r="AK166" s="271"/>
      <c r="AL166" s="141"/>
      <c r="AM166" s="142"/>
      <c r="AN166" s="272"/>
      <c r="AO166" s="271"/>
      <c r="AP166" s="272"/>
      <c r="AQ166" s="271"/>
      <c r="AR166" s="271"/>
      <c r="AS166" s="271"/>
      <c r="AT166" s="14" t="s">
        <v>150</v>
      </c>
      <c r="AU166" s="14" t="s">
        <v>155</v>
      </c>
      <c r="AY166" s="14" t="s">
        <v>149</v>
      </c>
      <c r="BE166" s="132">
        <f t="shared" si="15"/>
        <v>0</v>
      </c>
      <c r="BF166" s="132">
        <f t="shared" si="16"/>
        <v>0</v>
      </c>
      <c r="BG166" s="132">
        <f t="shared" si="17"/>
        <v>0</v>
      </c>
      <c r="BH166" s="132">
        <f t="shared" si="18"/>
        <v>0</v>
      </c>
      <c r="BI166" s="132">
        <f t="shared" si="19"/>
        <v>0</v>
      </c>
      <c r="BJ166" s="14" t="s">
        <v>155</v>
      </c>
      <c r="BK166" s="132">
        <f t="shared" si="20"/>
        <v>0</v>
      </c>
      <c r="BL166" s="14" t="s">
        <v>154</v>
      </c>
      <c r="BM166" s="14" t="s">
        <v>246</v>
      </c>
    </row>
    <row r="167" spans="2:65" s="1" customFormat="1" ht="44.25" customHeight="1">
      <c r="B167" s="128"/>
      <c r="C167" s="139" t="s">
        <v>247</v>
      </c>
      <c r="D167" s="139" t="s">
        <v>150</v>
      </c>
      <c r="E167" s="140" t="s">
        <v>248</v>
      </c>
      <c r="F167" s="270" t="s">
        <v>249</v>
      </c>
      <c r="G167" s="271"/>
      <c r="H167" s="271"/>
      <c r="I167" s="271"/>
      <c r="J167" s="141" t="s">
        <v>203</v>
      </c>
      <c r="K167" s="142">
        <v>66</v>
      </c>
      <c r="L167" s="272"/>
      <c r="M167" s="271"/>
      <c r="N167" s="272">
        <f t="shared" si="14"/>
        <v>0</v>
      </c>
      <c r="O167" s="271"/>
      <c r="P167" s="271"/>
      <c r="Q167" s="271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270"/>
      <c r="AI167" s="271"/>
      <c r="AJ167" s="271"/>
      <c r="AK167" s="271"/>
      <c r="AL167" s="141"/>
      <c r="AM167" s="142"/>
      <c r="AN167" s="272"/>
      <c r="AO167" s="271"/>
      <c r="AP167" s="272"/>
      <c r="AQ167" s="271"/>
      <c r="AR167" s="271"/>
      <c r="AS167" s="271"/>
      <c r="AT167" s="14" t="s">
        <v>150</v>
      </c>
      <c r="AU167" s="14" t="s">
        <v>155</v>
      </c>
      <c r="AY167" s="14" t="s">
        <v>149</v>
      </c>
      <c r="BE167" s="132">
        <f t="shared" si="15"/>
        <v>0</v>
      </c>
      <c r="BF167" s="132">
        <f t="shared" si="16"/>
        <v>0</v>
      </c>
      <c r="BG167" s="132">
        <f t="shared" si="17"/>
        <v>0</v>
      </c>
      <c r="BH167" s="132">
        <f t="shared" si="18"/>
        <v>0</v>
      </c>
      <c r="BI167" s="132">
        <f t="shared" si="19"/>
        <v>0</v>
      </c>
      <c r="BJ167" s="14" t="s">
        <v>155</v>
      </c>
      <c r="BK167" s="132">
        <f t="shared" si="20"/>
        <v>0</v>
      </c>
      <c r="BL167" s="14" t="s">
        <v>154</v>
      </c>
      <c r="BM167" s="14" t="s">
        <v>250</v>
      </c>
    </row>
    <row r="168" spans="2:65" s="1" customFormat="1" ht="22.5" customHeight="1">
      <c r="B168" s="128"/>
      <c r="C168" s="144" t="s">
        <v>251</v>
      </c>
      <c r="D168" s="144" t="s">
        <v>252</v>
      </c>
      <c r="E168" s="145" t="s">
        <v>253</v>
      </c>
      <c r="F168" s="276" t="s">
        <v>254</v>
      </c>
      <c r="G168" s="277"/>
      <c r="H168" s="277"/>
      <c r="I168" s="277"/>
      <c r="J168" s="146" t="s">
        <v>183</v>
      </c>
      <c r="K168" s="147">
        <v>429</v>
      </c>
      <c r="L168" s="278"/>
      <c r="M168" s="277"/>
      <c r="N168" s="278">
        <f t="shared" si="14"/>
        <v>0</v>
      </c>
      <c r="O168" s="271"/>
      <c r="P168" s="271"/>
      <c r="Q168" s="271"/>
      <c r="R168" s="129"/>
      <c r="T168" s="228"/>
      <c r="U168" s="37"/>
      <c r="V168" s="29"/>
      <c r="W168" s="130"/>
      <c r="X168" s="130"/>
      <c r="Y168" s="130"/>
      <c r="Z168" s="130"/>
      <c r="AA168" s="131"/>
      <c r="AE168" s="144"/>
      <c r="AF168" s="144"/>
      <c r="AG168" s="145"/>
      <c r="AH168" s="276"/>
      <c r="AI168" s="277"/>
      <c r="AJ168" s="277"/>
      <c r="AK168" s="277"/>
      <c r="AL168" s="146"/>
      <c r="AM168" s="147"/>
      <c r="AN168" s="278"/>
      <c r="AO168" s="277"/>
      <c r="AP168" s="278"/>
      <c r="AQ168" s="271"/>
      <c r="AR168" s="271"/>
      <c r="AS168" s="271"/>
      <c r="AT168" s="14" t="s">
        <v>252</v>
      </c>
      <c r="AU168" s="14" t="s">
        <v>155</v>
      </c>
      <c r="AY168" s="14" t="s">
        <v>149</v>
      </c>
      <c r="BE168" s="132">
        <f t="shared" si="15"/>
        <v>0</v>
      </c>
      <c r="BF168" s="132">
        <f t="shared" si="16"/>
        <v>0</v>
      </c>
      <c r="BG168" s="132">
        <f t="shared" si="17"/>
        <v>0</v>
      </c>
      <c r="BH168" s="132">
        <f t="shared" si="18"/>
        <v>0</v>
      </c>
      <c r="BI168" s="132">
        <f t="shared" si="19"/>
        <v>0</v>
      </c>
      <c r="BJ168" s="14" t="s">
        <v>155</v>
      </c>
      <c r="BK168" s="132">
        <f t="shared" si="20"/>
        <v>0</v>
      </c>
      <c r="BL168" s="14" t="s">
        <v>154</v>
      </c>
      <c r="BM168" s="14" t="s">
        <v>255</v>
      </c>
    </row>
    <row r="169" spans="2:65" s="1" customFormat="1" ht="22.5" customHeight="1">
      <c r="B169" s="128"/>
      <c r="C169" s="139" t="s">
        <v>256</v>
      </c>
      <c r="D169" s="139" t="s">
        <v>150</v>
      </c>
      <c r="E169" s="140" t="s">
        <v>257</v>
      </c>
      <c r="F169" s="270" t="s">
        <v>258</v>
      </c>
      <c r="G169" s="271"/>
      <c r="H169" s="271"/>
      <c r="I169" s="271"/>
      <c r="J169" s="141" t="s">
        <v>203</v>
      </c>
      <c r="K169" s="142">
        <v>1067.1</v>
      </c>
      <c r="L169" s="272"/>
      <c r="M169" s="271"/>
      <c r="N169" s="272">
        <f t="shared" si="14"/>
        <v>0</v>
      </c>
      <c r="O169" s="271"/>
      <c r="P169" s="271"/>
      <c r="Q169" s="271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270"/>
      <c r="AI169" s="271"/>
      <c r="AJ169" s="271"/>
      <c r="AK169" s="271"/>
      <c r="AL169" s="141"/>
      <c r="AM169" s="142"/>
      <c r="AN169" s="272"/>
      <c r="AO169" s="271"/>
      <c r="AP169" s="272"/>
      <c r="AQ169" s="271"/>
      <c r="AR169" s="271"/>
      <c r="AS169" s="271"/>
      <c r="AT169" s="14" t="s">
        <v>150</v>
      </c>
      <c r="AU169" s="14" t="s">
        <v>155</v>
      </c>
      <c r="AY169" s="14" t="s">
        <v>149</v>
      </c>
      <c r="BE169" s="132">
        <f t="shared" si="15"/>
        <v>0</v>
      </c>
      <c r="BF169" s="132">
        <f t="shared" si="16"/>
        <v>0</v>
      </c>
      <c r="BG169" s="132">
        <f t="shared" si="17"/>
        <v>0</v>
      </c>
      <c r="BH169" s="132">
        <f t="shared" si="18"/>
        <v>0</v>
      </c>
      <c r="BI169" s="132">
        <f t="shared" si="19"/>
        <v>0</v>
      </c>
      <c r="BJ169" s="14" t="s">
        <v>155</v>
      </c>
      <c r="BK169" s="132">
        <f t="shared" si="20"/>
        <v>0</v>
      </c>
      <c r="BL169" s="14" t="s">
        <v>154</v>
      </c>
      <c r="BM169" s="14" t="s">
        <v>259</v>
      </c>
    </row>
    <row r="170" spans="2:65" s="1" customFormat="1" ht="31.5" customHeight="1">
      <c r="B170" s="128"/>
      <c r="C170" s="139" t="s">
        <v>260</v>
      </c>
      <c r="D170" s="139" t="s">
        <v>150</v>
      </c>
      <c r="E170" s="140" t="s">
        <v>261</v>
      </c>
      <c r="F170" s="273" t="s">
        <v>1595</v>
      </c>
      <c r="G170" s="271"/>
      <c r="H170" s="271"/>
      <c r="I170" s="271"/>
      <c r="J170" s="141" t="s">
        <v>203</v>
      </c>
      <c r="K170" s="142">
        <v>105</v>
      </c>
      <c r="L170" s="272"/>
      <c r="M170" s="271"/>
      <c r="N170" s="272">
        <f t="shared" si="14"/>
        <v>0</v>
      </c>
      <c r="O170" s="271"/>
      <c r="P170" s="271"/>
      <c r="Q170" s="271"/>
      <c r="R170" s="129"/>
      <c r="T170" s="228"/>
      <c r="U170" s="37"/>
      <c r="V170" s="29"/>
      <c r="W170" s="130"/>
      <c r="X170" s="130"/>
      <c r="Y170" s="130"/>
      <c r="Z170" s="130"/>
      <c r="AA170" s="131"/>
      <c r="AE170" s="139"/>
      <c r="AF170" s="139"/>
      <c r="AG170" s="140"/>
      <c r="AH170" s="273"/>
      <c r="AI170" s="271"/>
      <c r="AJ170" s="271"/>
      <c r="AK170" s="271"/>
      <c r="AL170" s="141"/>
      <c r="AM170" s="142"/>
      <c r="AN170" s="272"/>
      <c r="AO170" s="271"/>
      <c r="AP170" s="272"/>
      <c r="AQ170" s="271"/>
      <c r="AR170" s="271"/>
      <c r="AS170" s="271"/>
      <c r="AT170" s="14" t="s">
        <v>150</v>
      </c>
      <c r="AU170" s="14" t="s">
        <v>155</v>
      </c>
      <c r="AY170" s="14" t="s">
        <v>149</v>
      </c>
      <c r="BE170" s="132">
        <f t="shared" si="15"/>
        <v>0</v>
      </c>
      <c r="BF170" s="132">
        <f t="shared" si="16"/>
        <v>0</v>
      </c>
      <c r="BG170" s="132">
        <f t="shared" si="17"/>
        <v>0</v>
      </c>
      <c r="BH170" s="132">
        <f t="shared" si="18"/>
        <v>0</v>
      </c>
      <c r="BI170" s="132">
        <f t="shared" si="19"/>
        <v>0</v>
      </c>
      <c r="BJ170" s="14" t="s">
        <v>155</v>
      </c>
      <c r="BK170" s="132">
        <f t="shared" si="20"/>
        <v>0</v>
      </c>
      <c r="BL170" s="14" t="s">
        <v>154</v>
      </c>
      <c r="BM170" s="14" t="s">
        <v>262</v>
      </c>
    </row>
    <row r="171" spans="2:65" s="1" customFormat="1" ht="31.5" customHeight="1">
      <c r="B171" s="128"/>
      <c r="C171" s="139" t="s">
        <v>263</v>
      </c>
      <c r="D171" s="139" t="s">
        <v>150</v>
      </c>
      <c r="E171" s="140" t="s">
        <v>264</v>
      </c>
      <c r="F171" s="270" t="s">
        <v>265</v>
      </c>
      <c r="G171" s="271"/>
      <c r="H171" s="271"/>
      <c r="I171" s="271"/>
      <c r="J171" s="141" t="s">
        <v>266</v>
      </c>
      <c r="K171" s="142">
        <v>11.4</v>
      </c>
      <c r="L171" s="272"/>
      <c r="M171" s="271"/>
      <c r="N171" s="272">
        <f t="shared" si="14"/>
        <v>0</v>
      </c>
      <c r="O171" s="271"/>
      <c r="P171" s="271"/>
      <c r="Q171" s="271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270"/>
      <c r="AI171" s="271"/>
      <c r="AJ171" s="271"/>
      <c r="AK171" s="271"/>
      <c r="AL171" s="141"/>
      <c r="AM171" s="142"/>
      <c r="AN171" s="272"/>
      <c r="AO171" s="271"/>
      <c r="AP171" s="272"/>
      <c r="AQ171" s="271"/>
      <c r="AR171" s="271"/>
      <c r="AS171" s="271"/>
      <c r="AT171" s="14" t="s">
        <v>150</v>
      </c>
      <c r="AU171" s="14" t="s">
        <v>155</v>
      </c>
      <c r="AY171" s="14" t="s">
        <v>149</v>
      </c>
      <c r="BE171" s="132">
        <f t="shared" si="15"/>
        <v>0</v>
      </c>
      <c r="BF171" s="132">
        <f t="shared" si="16"/>
        <v>0</v>
      </c>
      <c r="BG171" s="132">
        <f t="shared" si="17"/>
        <v>0</v>
      </c>
      <c r="BH171" s="132">
        <f t="shared" si="18"/>
        <v>0</v>
      </c>
      <c r="BI171" s="132">
        <f t="shared" si="19"/>
        <v>0</v>
      </c>
      <c r="BJ171" s="14" t="s">
        <v>155</v>
      </c>
      <c r="BK171" s="132">
        <f t="shared" si="20"/>
        <v>0</v>
      </c>
      <c r="BL171" s="14" t="s">
        <v>154</v>
      </c>
      <c r="BM171" s="14" t="s">
        <v>267</v>
      </c>
    </row>
    <row r="172" spans="2:65" s="1" customFormat="1" ht="31.5" customHeight="1">
      <c r="B172" s="128"/>
      <c r="C172" s="139" t="s">
        <v>268</v>
      </c>
      <c r="D172" s="139" t="s">
        <v>150</v>
      </c>
      <c r="E172" s="140" t="s">
        <v>269</v>
      </c>
      <c r="F172" s="270" t="s">
        <v>270</v>
      </c>
      <c r="G172" s="271"/>
      <c r="H172" s="271"/>
      <c r="I172" s="271"/>
      <c r="J172" s="141" t="s">
        <v>183</v>
      </c>
      <c r="K172" s="142">
        <v>40</v>
      </c>
      <c r="L172" s="272"/>
      <c r="M172" s="271"/>
      <c r="N172" s="272">
        <f t="shared" si="14"/>
        <v>0</v>
      </c>
      <c r="O172" s="271"/>
      <c r="P172" s="271"/>
      <c r="Q172" s="271"/>
      <c r="R172" s="129"/>
      <c r="T172" s="228"/>
      <c r="U172" s="37"/>
      <c r="V172" s="29"/>
      <c r="W172" s="130"/>
      <c r="X172" s="130"/>
      <c r="Y172" s="130"/>
      <c r="Z172" s="130"/>
      <c r="AA172" s="131"/>
      <c r="AE172" s="139"/>
      <c r="AF172" s="139"/>
      <c r="AG172" s="140"/>
      <c r="AH172" s="270"/>
      <c r="AI172" s="271"/>
      <c r="AJ172" s="271"/>
      <c r="AK172" s="271"/>
      <c r="AL172" s="141"/>
      <c r="AM172" s="142"/>
      <c r="AN172" s="272"/>
      <c r="AO172" s="271"/>
      <c r="AP172" s="272"/>
      <c r="AQ172" s="271"/>
      <c r="AR172" s="271"/>
      <c r="AS172" s="271"/>
      <c r="AT172" s="14" t="s">
        <v>150</v>
      </c>
      <c r="AU172" s="14" t="s">
        <v>155</v>
      </c>
      <c r="AY172" s="14" t="s">
        <v>149</v>
      </c>
      <c r="BE172" s="132">
        <f t="shared" si="15"/>
        <v>0</v>
      </c>
      <c r="BF172" s="132">
        <f t="shared" si="16"/>
        <v>0</v>
      </c>
      <c r="BG172" s="132">
        <f t="shared" si="17"/>
        <v>0</v>
      </c>
      <c r="BH172" s="132">
        <f t="shared" si="18"/>
        <v>0</v>
      </c>
      <c r="BI172" s="132">
        <f t="shared" si="19"/>
        <v>0</v>
      </c>
      <c r="BJ172" s="14" t="s">
        <v>155</v>
      </c>
      <c r="BK172" s="132">
        <f t="shared" si="20"/>
        <v>0</v>
      </c>
      <c r="BL172" s="14" t="s">
        <v>154</v>
      </c>
      <c r="BM172" s="14" t="s">
        <v>271</v>
      </c>
    </row>
    <row r="173" spans="2:65" s="1" customFormat="1" ht="22.5" customHeight="1">
      <c r="B173" s="128"/>
      <c r="C173" s="144" t="s">
        <v>272</v>
      </c>
      <c r="D173" s="144" t="s">
        <v>252</v>
      </c>
      <c r="E173" s="145" t="s">
        <v>273</v>
      </c>
      <c r="F173" s="276" t="s">
        <v>274</v>
      </c>
      <c r="G173" s="277"/>
      <c r="H173" s="277"/>
      <c r="I173" s="277"/>
      <c r="J173" s="146" t="s">
        <v>183</v>
      </c>
      <c r="K173" s="147">
        <v>3</v>
      </c>
      <c r="L173" s="278"/>
      <c r="M173" s="277"/>
      <c r="N173" s="278">
        <f t="shared" si="14"/>
        <v>0</v>
      </c>
      <c r="O173" s="271"/>
      <c r="P173" s="271"/>
      <c r="Q173" s="271"/>
      <c r="R173" s="129"/>
      <c r="T173" s="228"/>
      <c r="U173" s="37"/>
      <c r="V173" s="29"/>
      <c r="W173" s="130"/>
      <c r="X173" s="130"/>
      <c r="Y173" s="130"/>
      <c r="Z173" s="130"/>
      <c r="AA173" s="131"/>
      <c r="AE173" s="144"/>
      <c r="AF173" s="144"/>
      <c r="AG173" s="145"/>
      <c r="AH173" s="276"/>
      <c r="AI173" s="277"/>
      <c r="AJ173" s="277"/>
      <c r="AK173" s="277"/>
      <c r="AL173" s="146"/>
      <c r="AM173" s="147"/>
      <c r="AN173" s="278"/>
      <c r="AO173" s="277"/>
      <c r="AP173" s="278"/>
      <c r="AQ173" s="271"/>
      <c r="AR173" s="271"/>
      <c r="AS173" s="271"/>
      <c r="AT173" s="14" t="s">
        <v>252</v>
      </c>
      <c r="AU173" s="14" t="s">
        <v>155</v>
      </c>
      <c r="AY173" s="14" t="s">
        <v>149</v>
      </c>
      <c r="BE173" s="132">
        <f t="shared" si="15"/>
        <v>0</v>
      </c>
      <c r="BF173" s="132">
        <f t="shared" si="16"/>
        <v>0</v>
      </c>
      <c r="BG173" s="132">
        <f t="shared" si="17"/>
        <v>0</v>
      </c>
      <c r="BH173" s="132">
        <f t="shared" si="18"/>
        <v>0</v>
      </c>
      <c r="BI173" s="132">
        <f t="shared" si="19"/>
        <v>0</v>
      </c>
      <c r="BJ173" s="14" t="s">
        <v>155</v>
      </c>
      <c r="BK173" s="132">
        <f t="shared" si="20"/>
        <v>0</v>
      </c>
      <c r="BL173" s="14" t="s">
        <v>154</v>
      </c>
      <c r="BM173" s="14" t="s">
        <v>275</v>
      </c>
    </row>
    <row r="174" spans="2:65" s="1" customFormat="1" ht="22.5" customHeight="1">
      <c r="B174" s="128"/>
      <c r="C174" s="144" t="s">
        <v>276</v>
      </c>
      <c r="D174" s="144" t="s">
        <v>252</v>
      </c>
      <c r="E174" s="145" t="s">
        <v>277</v>
      </c>
      <c r="F174" s="276" t="s">
        <v>278</v>
      </c>
      <c r="G174" s="277"/>
      <c r="H174" s="277"/>
      <c r="I174" s="277"/>
      <c r="J174" s="146" t="s">
        <v>183</v>
      </c>
      <c r="K174" s="147">
        <v>12</v>
      </c>
      <c r="L174" s="278"/>
      <c r="M174" s="277"/>
      <c r="N174" s="278">
        <f t="shared" si="14"/>
        <v>0</v>
      </c>
      <c r="O174" s="271"/>
      <c r="P174" s="271"/>
      <c r="Q174" s="271"/>
      <c r="R174" s="129"/>
      <c r="T174" s="228"/>
      <c r="U174" s="37"/>
      <c r="V174" s="29"/>
      <c r="W174" s="130"/>
      <c r="X174" s="130"/>
      <c r="Y174" s="130"/>
      <c r="Z174" s="130"/>
      <c r="AA174" s="131"/>
      <c r="AE174" s="144"/>
      <c r="AF174" s="144"/>
      <c r="AG174" s="145"/>
      <c r="AH174" s="276"/>
      <c r="AI174" s="277"/>
      <c r="AJ174" s="277"/>
      <c r="AK174" s="277"/>
      <c r="AL174" s="146"/>
      <c r="AM174" s="147"/>
      <c r="AN174" s="278"/>
      <c r="AO174" s="277"/>
      <c r="AP174" s="278"/>
      <c r="AQ174" s="271"/>
      <c r="AR174" s="271"/>
      <c r="AS174" s="271"/>
      <c r="AT174" s="14" t="s">
        <v>252</v>
      </c>
      <c r="AU174" s="14" t="s">
        <v>155</v>
      </c>
      <c r="AY174" s="14" t="s">
        <v>149</v>
      </c>
      <c r="BE174" s="132">
        <f t="shared" si="15"/>
        <v>0</v>
      </c>
      <c r="BF174" s="132">
        <f t="shared" si="16"/>
        <v>0</v>
      </c>
      <c r="BG174" s="132">
        <f t="shared" si="17"/>
        <v>0</v>
      </c>
      <c r="BH174" s="132">
        <f t="shared" si="18"/>
        <v>0</v>
      </c>
      <c r="BI174" s="132">
        <f t="shared" si="19"/>
        <v>0</v>
      </c>
      <c r="BJ174" s="14" t="s">
        <v>155</v>
      </c>
      <c r="BK174" s="132">
        <f t="shared" si="20"/>
        <v>0</v>
      </c>
      <c r="BL174" s="14" t="s">
        <v>154</v>
      </c>
      <c r="BM174" s="14" t="s">
        <v>279</v>
      </c>
    </row>
    <row r="175" spans="2:65" s="1" customFormat="1" ht="22.5" customHeight="1">
      <c r="B175" s="128"/>
      <c r="C175" s="144" t="s">
        <v>280</v>
      </c>
      <c r="D175" s="144" t="s">
        <v>252</v>
      </c>
      <c r="E175" s="145" t="s">
        <v>281</v>
      </c>
      <c r="F175" s="276" t="s">
        <v>282</v>
      </c>
      <c r="G175" s="277"/>
      <c r="H175" s="277"/>
      <c r="I175" s="277"/>
      <c r="J175" s="146" t="s">
        <v>183</v>
      </c>
      <c r="K175" s="147">
        <v>1</v>
      </c>
      <c r="L175" s="278"/>
      <c r="M175" s="277"/>
      <c r="N175" s="278">
        <f t="shared" si="14"/>
        <v>0</v>
      </c>
      <c r="O175" s="271"/>
      <c r="P175" s="271"/>
      <c r="Q175" s="271"/>
      <c r="R175" s="129"/>
      <c r="T175" s="228"/>
      <c r="U175" s="37"/>
      <c r="V175" s="29"/>
      <c r="W175" s="130"/>
      <c r="X175" s="130"/>
      <c r="Y175" s="130"/>
      <c r="Z175" s="130"/>
      <c r="AA175" s="131"/>
      <c r="AE175" s="144"/>
      <c r="AF175" s="144"/>
      <c r="AG175" s="145"/>
      <c r="AH175" s="276"/>
      <c r="AI175" s="277"/>
      <c r="AJ175" s="277"/>
      <c r="AK175" s="277"/>
      <c r="AL175" s="146"/>
      <c r="AM175" s="147"/>
      <c r="AN175" s="278"/>
      <c r="AO175" s="277"/>
      <c r="AP175" s="278"/>
      <c r="AQ175" s="271"/>
      <c r="AR175" s="271"/>
      <c r="AS175" s="271"/>
      <c r="AT175" s="14" t="s">
        <v>252</v>
      </c>
      <c r="AU175" s="14" t="s">
        <v>155</v>
      </c>
      <c r="AY175" s="14" t="s">
        <v>149</v>
      </c>
      <c r="BE175" s="132">
        <f t="shared" si="15"/>
        <v>0</v>
      </c>
      <c r="BF175" s="132">
        <f t="shared" si="16"/>
        <v>0</v>
      </c>
      <c r="BG175" s="132">
        <f t="shared" si="17"/>
        <v>0</v>
      </c>
      <c r="BH175" s="132">
        <f t="shared" si="18"/>
        <v>0</v>
      </c>
      <c r="BI175" s="132">
        <f t="shared" si="19"/>
        <v>0</v>
      </c>
      <c r="BJ175" s="14" t="s">
        <v>155</v>
      </c>
      <c r="BK175" s="132">
        <f t="shared" si="20"/>
        <v>0</v>
      </c>
      <c r="BL175" s="14" t="s">
        <v>154</v>
      </c>
      <c r="BM175" s="14" t="s">
        <v>283</v>
      </c>
    </row>
    <row r="176" spans="2:65" s="1" customFormat="1" ht="22.5" customHeight="1">
      <c r="B176" s="128"/>
      <c r="C176" s="144" t="s">
        <v>284</v>
      </c>
      <c r="D176" s="144" t="s">
        <v>252</v>
      </c>
      <c r="E176" s="145" t="s">
        <v>285</v>
      </c>
      <c r="F176" s="276" t="s">
        <v>286</v>
      </c>
      <c r="G176" s="277"/>
      <c r="H176" s="277"/>
      <c r="I176" s="277"/>
      <c r="J176" s="146" t="s">
        <v>183</v>
      </c>
      <c r="K176" s="147">
        <v>24</v>
      </c>
      <c r="L176" s="278"/>
      <c r="M176" s="277"/>
      <c r="N176" s="278">
        <f t="shared" si="14"/>
        <v>0</v>
      </c>
      <c r="O176" s="271"/>
      <c r="P176" s="271"/>
      <c r="Q176" s="271"/>
      <c r="R176" s="129"/>
      <c r="T176" s="228"/>
      <c r="U176" s="37"/>
      <c r="V176" s="29"/>
      <c r="W176" s="130"/>
      <c r="X176" s="130"/>
      <c r="Y176" s="130"/>
      <c r="Z176" s="130"/>
      <c r="AA176" s="131"/>
      <c r="AE176" s="144"/>
      <c r="AF176" s="144"/>
      <c r="AG176" s="145"/>
      <c r="AH176" s="276"/>
      <c r="AI176" s="277"/>
      <c r="AJ176" s="277"/>
      <c r="AK176" s="277"/>
      <c r="AL176" s="146"/>
      <c r="AM176" s="147"/>
      <c r="AN176" s="278"/>
      <c r="AO176" s="277"/>
      <c r="AP176" s="278"/>
      <c r="AQ176" s="271"/>
      <c r="AR176" s="271"/>
      <c r="AS176" s="271"/>
      <c r="AT176" s="14" t="s">
        <v>252</v>
      </c>
      <c r="AU176" s="14" t="s">
        <v>155</v>
      </c>
      <c r="AY176" s="14" t="s">
        <v>149</v>
      </c>
      <c r="BE176" s="132">
        <f t="shared" si="15"/>
        <v>0</v>
      </c>
      <c r="BF176" s="132">
        <f t="shared" si="16"/>
        <v>0</v>
      </c>
      <c r="BG176" s="132">
        <f t="shared" si="17"/>
        <v>0</v>
      </c>
      <c r="BH176" s="132">
        <f t="shared" si="18"/>
        <v>0</v>
      </c>
      <c r="BI176" s="132">
        <f t="shared" si="19"/>
        <v>0</v>
      </c>
      <c r="BJ176" s="14" t="s">
        <v>155</v>
      </c>
      <c r="BK176" s="132">
        <f t="shared" si="20"/>
        <v>0</v>
      </c>
      <c r="BL176" s="14" t="s">
        <v>154</v>
      </c>
      <c r="BM176" s="14" t="s">
        <v>287</v>
      </c>
    </row>
    <row r="177" spans="2:63" s="9" customFormat="1" ht="29.25" customHeight="1">
      <c r="B177" s="119"/>
      <c r="C177" s="136"/>
      <c r="D177" s="138" t="s">
        <v>114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274">
        <f>BK177</f>
        <v>0</v>
      </c>
      <c r="O177" s="275"/>
      <c r="P177" s="275"/>
      <c r="Q177" s="275"/>
      <c r="R177" s="121"/>
      <c r="S177" s="1"/>
      <c r="T177" s="228"/>
      <c r="U177" s="37"/>
      <c r="V177" s="29"/>
      <c r="W177" s="130"/>
      <c r="X177" s="130"/>
      <c r="Y177" s="130"/>
      <c r="Z177" s="130"/>
      <c r="AA177" s="131"/>
      <c r="AB177" s="1"/>
      <c r="AC177" s="1"/>
      <c r="AD177" s="1"/>
      <c r="AE177" s="136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274"/>
      <c r="AQ177" s="275"/>
      <c r="AR177" s="275"/>
      <c r="AS177" s="275"/>
      <c r="AT177" s="126" t="s">
        <v>71</v>
      </c>
      <c r="AU177" s="126" t="s">
        <v>79</v>
      </c>
      <c r="AY177" s="125" t="s">
        <v>149</v>
      </c>
      <c r="BK177" s="127">
        <f>SUM(BK178:BK228)</f>
        <v>0</v>
      </c>
    </row>
    <row r="178" spans="2:65" s="1" customFormat="1" ht="31.5" customHeight="1">
      <c r="B178" s="128"/>
      <c r="C178" s="139" t="s">
        <v>288</v>
      </c>
      <c r="D178" s="139" t="s">
        <v>150</v>
      </c>
      <c r="E178" s="140" t="s">
        <v>289</v>
      </c>
      <c r="F178" s="270" t="s">
        <v>290</v>
      </c>
      <c r="G178" s="271"/>
      <c r="H178" s="271"/>
      <c r="I178" s="271"/>
      <c r="J178" s="141" t="s">
        <v>266</v>
      </c>
      <c r="K178" s="142">
        <v>5</v>
      </c>
      <c r="L178" s="272"/>
      <c r="M178" s="271"/>
      <c r="N178" s="272">
        <f aca="true" t="shared" si="21" ref="N178:N209">ROUND(L178*K178,2)</f>
        <v>0</v>
      </c>
      <c r="O178" s="271"/>
      <c r="P178" s="271"/>
      <c r="Q178" s="271"/>
      <c r="R178" s="129"/>
      <c r="T178" s="228"/>
      <c r="U178" s="37"/>
      <c r="V178" s="29"/>
      <c r="W178" s="130"/>
      <c r="X178" s="130"/>
      <c r="Y178" s="130"/>
      <c r="Z178" s="130"/>
      <c r="AA178" s="131"/>
      <c r="AE178" s="139"/>
      <c r="AF178" s="139"/>
      <c r="AG178" s="140"/>
      <c r="AH178" s="270"/>
      <c r="AI178" s="271"/>
      <c r="AJ178" s="271"/>
      <c r="AK178" s="271"/>
      <c r="AL178" s="141"/>
      <c r="AM178" s="142"/>
      <c r="AN178" s="272"/>
      <c r="AO178" s="271"/>
      <c r="AP178" s="272"/>
      <c r="AQ178" s="271"/>
      <c r="AR178" s="271"/>
      <c r="AS178" s="271"/>
      <c r="AT178" s="14" t="s">
        <v>150</v>
      </c>
      <c r="AU178" s="14" t="s">
        <v>155</v>
      </c>
      <c r="AY178" s="14" t="s">
        <v>149</v>
      </c>
      <c r="BE178" s="132">
        <f aca="true" t="shared" si="22" ref="BE178:BE209">IF(U178="základná",N178,0)</f>
        <v>0</v>
      </c>
      <c r="BF178" s="132">
        <f aca="true" t="shared" si="23" ref="BF178:BF209">IF(U178="znížená",N178,0)</f>
        <v>0</v>
      </c>
      <c r="BG178" s="132">
        <f aca="true" t="shared" si="24" ref="BG178:BG209">IF(U178="zákl. prenesená",N178,0)</f>
        <v>0</v>
      </c>
      <c r="BH178" s="132">
        <f aca="true" t="shared" si="25" ref="BH178:BH209">IF(U178="zníž. prenesená",N178,0)</f>
        <v>0</v>
      </c>
      <c r="BI178" s="132">
        <f aca="true" t="shared" si="26" ref="BI178:BI209">IF(U178="nulová",N178,0)</f>
        <v>0</v>
      </c>
      <c r="BJ178" s="14" t="s">
        <v>155</v>
      </c>
      <c r="BK178" s="132">
        <f aca="true" t="shared" si="27" ref="BK178:BK209">ROUND(L178*K178,2)</f>
        <v>0</v>
      </c>
      <c r="BL178" s="14" t="s">
        <v>154</v>
      </c>
      <c r="BM178" s="14" t="s">
        <v>291</v>
      </c>
    </row>
    <row r="179" spans="2:65" s="1" customFormat="1" ht="31.5" customHeight="1">
      <c r="B179" s="128"/>
      <c r="C179" s="139" t="s">
        <v>292</v>
      </c>
      <c r="D179" s="139" t="s">
        <v>150</v>
      </c>
      <c r="E179" s="140" t="s">
        <v>293</v>
      </c>
      <c r="F179" s="270" t="s">
        <v>294</v>
      </c>
      <c r="G179" s="271"/>
      <c r="H179" s="271"/>
      <c r="I179" s="271"/>
      <c r="J179" s="141" t="s">
        <v>203</v>
      </c>
      <c r="K179" s="142">
        <v>51.6</v>
      </c>
      <c r="L179" s="272"/>
      <c r="M179" s="271"/>
      <c r="N179" s="272">
        <f t="shared" si="21"/>
        <v>0</v>
      </c>
      <c r="O179" s="271"/>
      <c r="P179" s="271"/>
      <c r="Q179" s="271"/>
      <c r="R179" s="1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270"/>
      <c r="AI179" s="271"/>
      <c r="AJ179" s="271"/>
      <c r="AK179" s="271"/>
      <c r="AL179" s="141"/>
      <c r="AM179" s="142"/>
      <c r="AN179" s="272"/>
      <c r="AO179" s="271"/>
      <c r="AP179" s="272"/>
      <c r="AQ179" s="271"/>
      <c r="AR179" s="271"/>
      <c r="AS179" s="271"/>
      <c r="AT179" s="14" t="s">
        <v>150</v>
      </c>
      <c r="AU179" s="14" t="s">
        <v>155</v>
      </c>
      <c r="AY179" s="14" t="s">
        <v>149</v>
      </c>
      <c r="BE179" s="132">
        <f t="shared" si="22"/>
        <v>0</v>
      </c>
      <c r="BF179" s="132">
        <f t="shared" si="23"/>
        <v>0</v>
      </c>
      <c r="BG179" s="132">
        <f t="shared" si="24"/>
        <v>0</v>
      </c>
      <c r="BH179" s="132">
        <f t="shared" si="25"/>
        <v>0</v>
      </c>
      <c r="BI179" s="132">
        <f t="shared" si="26"/>
        <v>0</v>
      </c>
      <c r="BJ179" s="14" t="s">
        <v>155</v>
      </c>
      <c r="BK179" s="132">
        <f t="shared" si="27"/>
        <v>0</v>
      </c>
      <c r="BL179" s="14" t="s">
        <v>154</v>
      </c>
      <c r="BM179" s="14" t="s">
        <v>295</v>
      </c>
    </row>
    <row r="180" spans="2:65" s="1" customFormat="1" ht="44.25" customHeight="1">
      <c r="B180" s="128"/>
      <c r="C180" s="139" t="s">
        <v>296</v>
      </c>
      <c r="D180" s="139" t="s">
        <v>150</v>
      </c>
      <c r="E180" s="140" t="s">
        <v>297</v>
      </c>
      <c r="F180" s="270" t="s">
        <v>298</v>
      </c>
      <c r="G180" s="271"/>
      <c r="H180" s="271"/>
      <c r="I180" s="271"/>
      <c r="J180" s="141" t="s">
        <v>203</v>
      </c>
      <c r="K180" s="142">
        <v>51.6</v>
      </c>
      <c r="L180" s="272"/>
      <c r="M180" s="271"/>
      <c r="N180" s="272">
        <f t="shared" si="21"/>
        <v>0</v>
      </c>
      <c r="O180" s="271"/>
      <c r="P180" s="271"/>
      <c r="Q180" s="271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270"/>
      <c r="AI180" s="271"/>
      <c r="AJ180" s="271"/>
      <c r="AK180" s="271"/>
      <c r="AL180" s="141"/>
      <c r="AM180" s="142"/>
      <c r="AN180" s="272"/>
      <c r="AO180" s="271"/>
      <c r="AP180" s="272"/>
      <c r="AQ180" s="271"/>
      <c r="AR180" s="271"/>
      <c r="AS180" s="271"/>
      <c r="AT180" s="14" t="s">
        <v>150</v>
      </c>
      <c r="AU180" s="14" t="s">
        <v>155</v>
      </c>
      <c r="AY180" s="14" t="s">
        <v>149</v>
      </c>
      <c r="BE180" s="132">
        <f t="shared" si="22"/>
        <v>0</v>
      </c>
      <c r="BF180" s="132">
        <f t="shared" si="23"/>
        <v>0</v>
      </c>
      <c r="BG180" s="132">
        <f t="shared" si="24"/>
        <v>0</v>
      </c>
      <c r="BH180" s="132">
        <f t="shared" si="25"/>
        <v>0</v>
      </c>
      <c r="BI180" s="132">
        <f t="shared" si="26"/>
        <v>0</v>
      </c>
      <c r="BJ180" s="14" t="s">
        <v>155</v>
      </c>
      <c r="BK180" s="132">
        <f t="shared" si="27"/>
        <v>0</v>
      </c>
      <c r="BL180" s="14" t="s">
        <v>154</v>
      </c>
      <c r="BM180" s="14" t="s">
        <v>299</v>
      </c>
    </row>
    <row r="181" spans="2:65" s="1" customFormat="1" ht="44.25" customHeight="1">
      <c r="B181" s="128"/>
      <c r="C181" s="139" t="s">
        <v>300</v>
      </c>
      <c r="D181" s="139" t="s">
        <v>150</v>
      </c>
      <c r="E181" s="140" t="s">
        <v>301</v>
      </c>
      <c r="F181" s="270" t="s">
        <v>302</v>
      </c>
      <c r="G181" s="271"/>
      <c r="H181" s="271"/>
      <c r="I181" s="271"/>
      <c r="J181" s="141" t="s">
        <v>203</v>
      </c>
      <c r="K181" s="142">
        <v>51.6</v>
      </c>
      <c r="L181" s="272"/>
      <c r="M181" s="271"/>
      <c r="N181" s="272">
        <f t="shared" si="21"/>
        <v>0</v>
      </c>
      <c r="O181" s="271"/>
      <c r="P181" s="271"/>
      <c r="Q181" s="271"/>
      <c r="R181" s="1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270"/>
      <c r="AI181" s="271"/>
      <c r="AJ181" s="271"/>
      <c r="AK181" s="271"/>
      <c r="AL181" s="141"/>
      <c r="AM181" s="142"/>
      <c r="AN181" s="272"/>
      <c r="AO181" s="271"/>
      <c r="AP181" s="272"/>
      <c r="AQ181" s="271"/>
      <c r="AR181" s="271"/>
      <c r="AS181" s="271"/>
      <c r="AT181" s="14" t="s">
        <v>150</v>
      </c>
      <c r="AU181" s="14" t="s">
        <v>155</v>
      </c>
      <c r="AY181" s="14" t="s">
        <v>149</v>
      </c>
      <c r="BE181" s="132">
        <f t="shared" si="22"/>
        <v>0</v>
      </c>
      <c r="BF181" s="132">
        <f t="shared" si="23"/>
        <v>0</v>
      </c>
      <c r="BG181" s="132">
        <f t="shared" si="24"/>
        <v>0</v>
      </c>
      <c r="BH181" s="132">
        <f t="shared" si="25"/>
        <v>0</v>
      </c>
      <c r="BI181" s="132">
        <f t="shared" si="26"/>
        <v>0</v>
      </c>
      <c r="BJ181" s="14" t="s">
        <v>155</v>
      </c>
      <c r="BK181" s="132">
        <f t="shared" si="27"/>
        <v>0</v>
      </c>
      <c r="BL181" s="14" t="s">
        <v>154</v>
      </c>
      <c r="BM181" s="14" t="s">
        <v>303</v>
      </c>
    </row>
    <row r="182" spans="2:65" s="1" customFormat="1" ht="31.5" customHeight="1">
      <c r="B182" s="128"/>
      <c r="C182" s="139" t="s">
        <v>304</v>
      </c>
      <c r="D182" s="139" t="s">
        <v>150</v>
      </c>
      <c r="E182" s="140" t="s">
        <v>305</v>
      </c>
      <c r="F182" s="270" t="s">
        <v>306</v>
      </c>
      <c r="G182" s="271"/>
      <c r="H182" s="271"/>
      <c r="I182" s="271"/>
      <c r="J182" s="141" t="s">
        <v>203</v>
      </c>
      <c r="K182" s="142">
        <v>1744.15</v>
      </c>
      <c r="L182" s="272"/>
      <c r="M182" s="271"/>
      <c r="N182" s="272">
        <f t="shared" si="21"/>
        <v>0</v>
      </c>
      <c r="O182" s="271"/>
      <c r="P182" s="271"/>
      <c r="Q182" s="271"/>
      <c r="R182" s="129"/>
      <c r="T182" s="228"/>
      <c r="U182" s="37"/>
      <c r="V182" s="29"/>
      <c r="W182" s="130"/>
      <c r="X182" s="130"/>
      <c r="Y182" s="130"/>
      <c r="Z182" s="130"/>
      <c r="AA182" s="131"/>
      <c r="AE182" s="139"/>
      <c r="AF182" s="139"/>
      <c r="AG182" s="140"/>
      <c r="AH182" s="270"/>
      <c r="AI182" s="271"/>
      <c r="AJ182" s="271"/>
      <c r="AK182" s="271"/>
      <c r="AL182" s="141"/>
      <c r="AM182" s="142"/>
      <c r="AN182" s="272"/>
      <c r="AO182" s="271"/>
      <c r="AP182" s="272"/>
      <c r="AQ182" s="271"/>
      <c r="AR182" s="271"/>
      <c r="AS182" s="271"/>
      <c r="AT182" s="14" t="s">
        <v>150</v>
      </c>
      <c r="AU182" s="14" t="s">
        <v>155</v>
      </c>
      <c r="AY182" s="14" t="s">
        <v>149</v>
      </c>
      <c r="BE182" s="132">
        <f t="shared" si="22"/>
        <v>0</v>
      </c>
      <c r="BF182" s="132">
        <f t="shared" si="23"/>
        <v>0</v>
      </c>
      <c r="BG182" s="132">
        <f t="shared" si="24"/>
        <v>0</v>
      </c>
      <c r="BH182" s="132">
        <f t="shared" si="25"/>
        <v>0</v>
      </c>
      <c r="BI182" s="132">
        <f t="shared" si="26"/>
        <v>0</v>
      </c>
      <c r="BJ182" s="14" t="s">
        <v>155</v>
      </c>
      <c r="BK182" s="132">
        <f t="shared" si="27"/>
        <v>0</v>
      </c>
      <c r="BL182" s="14" t="s">
        <v>154</v>
      </c>
      <c r="BM182" s="14" t="s">
        <v>307</v>
      </c>
    </row>
    <row r="183" spans="2:65" s="1" customFormat="1" ht="44.25" customHeight="1">
      <c r="B183" s="128"/>
      <c r="C183" s="139" t="s">
        <v>308</v>
      </c>
      <c r="D183" s="139" t="s">
        <v>150</v>
      </c>
      <c r="E183" s="140" t="s">
        <v>309</v>
      </c>
      <c r="F183" s="270" t="s">
        <v>310</v>
      </c>
      <c r="G183" s="271"/>
      <c r="H183" s="271"/>
      <c r="I183" s="271"/>
      <c r="J183" s="141" t="s">
        <v>203</v>
      </c>
      <c r="K183" s="142">
        <v>31.4</v>
      </c>
      <c r="L183" s="272"/>
      <c r="M183" s="271"/>
      <c r="N183" s="272">
        <f t="shared" si="21"/>
        <v>0</v>
      </c>
      <c r="O183" s="271"/>
      <c r="P183" s="271"/>
      <c r="Q183" s="271"/>
      <c r="R183" s="129"/>
      <c r="T183" s="228"/>
      <c r="U183" s="37"/>
      <c r="V183" s="29"/>
      <c r="W183" s="130"/>
      <c r="X183" s="130"/>
      <c r="Y183" s="130"/>
      <c r="Z183" s="130"/>
      <c r="AA183" s="131"/>
      <c r="AE183" s="139"/>
      <c r="AF183" s="139"/>
      <c r="AG183" s="140"/>
      <c r="AH183" s="270"/>
      <c r="AI183" s="271"/>
      <c r="AJ183" s="271"/>
      <c r="AK183" s="271"/>
      <c r="AL183" s="141"/>
      <c r="AM183" s="142"/>
      <c r="AN183" s="272"/>
      <c r="AO183" s="271"/>
      <c r="AP183" s="272"/>
      <c r="AQ183" s="271"/>
      <c r="AR183" s="271"/>
      <c r="AS183" s="271"/>
      <c r="AT183" s="14" t="s">
        <v>150</v>
      </c>
      <c r="AU183" s="14" t="s">
        <v>155</v>
      </c>
      <c r="AY183" s="14" t="s">
        <v>149</v>
      </c>
      <c r="BE183" s="132">
        <f t="shared" si="22"/>
        <v>0</v>
      </c>
      <c r="BF183" s="132">
        <f t="shared" si="23"/>
        <v>0</v>
      </c>
      <c r="BG183" s="132">
        <f t="shared" si="24"/>
        <v>0</v>
      </c>
      <c r="BH183" s="132">
        <f t="shared" si="25"/>
        <v>0</v>
      </c>
      <c r="BI183" s="132">
        <f t="shared" si="26"/>
        <v>0</v>
      </c>
      <c r="BJ183" s="14" t="s">
        <v>155</v>
      </c>
      <c r="BK183" s="132">
        <f t="shared" si="27"/>
        <v>0</v>
      </c>
      <c r="BL183" s="14" t="s">
        <v>154</v>
      </c>
      <c r="BM183" s="14" t="s">
        <v>311</v>
      </c>
    </row>
    <row r="184" spans="2:65" s="1" customFormat="1" ht="22.5" customHeight="1">
      <c r="B184" s="128"/>
      <c r="C184" s="139" t="s">
        <v>312</v>
      </c>
      <c r="D184" s="139" t="s">
        <v>150</v>
      </c>
      <c r="E184" s="140" t="s">
        <v>313</v>
      </c>
      <c r="F184" s="270" t="s">
        <v>314</v>
      </c>
      <c r="G184" s="271"/>
      <c r="H184" s="271"/>
      <c r="I184" s="271"/>
      <c r="J184" s="141" t="s">
        <v>203</v>
      </c>
      <c r="K184" s="142">
        <v>1744.15</v>
      </c>
      <c r="L184" s="272"/>
      <c r="M184" s="271"/>
      <c r="N184" s="272">
        <f t="shared" si="21"/>
        <v>0</v>
      </c>
      <c r="O184" s="271"/>
      <c r="P184" s="271"/>
      <c r="Q184" s="271"/>
      <c r="R184" s="129"/>
      <c r="T184" s="228"/>
      <c r="U184" s="37"/>
      <c r="V184" s="29"/>
      <c r="W184" s="130"/>
      <c r="X184" s="130"/>
      <c r="Y184" s="130"/>
      <c r="Z184" s="130"/>
      <c r="AA184" s="131"/>
      <c r="AE184" s="139"/>
      <c r="AF184" s="139"/>
      <c r="AG184" s="140"/>
      <c r="AH184" s="270"/>
      <c r="AI184" s="271"/>
      <c r="AJ184" s="271"/>
      <c r="AK184" s="271"/>
      <c r="AL184" s="141"/>
      <c r="AM184" s="142"/>
      <c r="AN184" s="272"/>
      <c r="AO184" s="271"/>
      <c r="AP184" s="272"/>
      <c r="AQ184" s="271"/>
      <c r="AR184" s="271"/>
      <c r="AS184" s="271"/>
      <c r="AT184" s="14" t="s">
        <v>150</v>
      </c>
      <c r="AU184" s="14" t="s">
        <v>155</v>
      </c>
      <c r="AY184" s="14" t="s">
        <v>149</v>
      </c>
      <c r="BE184" s="132">
        <f t="shared" si="22"/>
        <v>0</v>
      </c>
      <c r="BF184" s="132">
        <f t="shared" si="23"/>
        <v>0</v>
      </c>
      <c r="BG184" s="132">
        <f t="shared" si="24"/>
        <v>0</v>
      </c>
      <c r="BH184" s="132">
        <f t="shared" si="25"/>
        <v>0</v>
      </c>
      <c r="BI184" s="132">
        <f t="shared" si="26"/>
        <v>0</v>
      </c>
      <c r="BJ184" s="14" t="s">
        <v>155</v>
      </c>
      <c r="BK184" s="132">
        <f t="shared" si="27"/>
        <v>0</v>
      </c>
      <c r="BL184" s="14" t="s">
        <v>154</v>
      </c>
      <c r="BM184" s="14" t="s">
        <v>315</v>
      </c>
    </row>
    <row r="185" spans="2:65" s="1" customFormat="1" ht="31.5" customHeight="1">
      <c r="B185" s="128"/>
      <c r="C185" s="139" t="s">
        <v>316</v>
      </c>
      <c r="D185" s="139" t="s">
        <v>150</v>
      </c>
      <c r="E185" s="140" t="s">
        <v>317</v>
      </c>
      <c r="F185" s="270" t="s">
        <v>318</v>
      </c>
      <c r="G185" s="271"/>
      <c r="H185" s="271"/>
      <c r="I185" s="271"/>
      <c r="J185" s="141" t="s">
        <v>203</v>
      </c>
      <c r="K185" s="142">
        <v>16</v>
      </c>
      <c r="L185" s="272"/>
      <c r="M185" s="271"/>
      <c r="N185" s="272">
        <f t="shared" si="21"/>
        <v>0</v>
      </c>
      <c r="O185" s="271"/>
      <c r="P185" s="271"/>
      <c r="Q185" s="271"/>
      <c r="R185" s="129"/>
      <c r="T185" s="228"/>
      <c r="U185" s="37"/>
      <c r="V185" s="29"/>
      <c r="W185" s="130"/>
      <c r="X185" s="130"/>
      <c r="Y185" s="130"/>
      <c r="Z185" s="130"/>
      <c r="AA185" s="131"/>
      <c r="AE185" s="139"/>
      <c r="AF185" s="139"/>
      <c r="AG185" s="140"/>
      <c r="AH185" s="270"/>
      <c r="AI185" s="271"/>
      <c r="AJ185" s="271"/>
      <c r="AK185" s="271"/>
      <c r="AL185" s="141"/>
      <c r="AM185" s="142"/>
      <c r="AN185" s="272"/>
      <c r="AO185" s="271"/>
      <c r="AP185" s="272"/>
      <c r="AQ185" s="271"/>
      <c r="AR185" s="271"/>
      <c r="AS185" s="271"/>
      <c r="AT185" s="14" t="s">
        <v>150</v>
      </c>
      <c r="AU185" s="14" t="s">
        <v>155</v>
      </c>
      <c r="AY185" s="14" t="s">
        <v>149</v>
      </c>
      <c r="BE185" s="132">
        <f t="shared" si="22"/>
        <v>0</v>
      </c>
      <c r="BF185" s="132">
        <f t="shared" si="23"/>
        <v>0</v>
      </c>
      <c r="BG185" s="132">
        <f t="shared" si="24"/>
        <v>0</v>
      </c>
      <c r="BH185" s="132">
        <f t="shared" si="25"/>
        <v>0</v>
      </c>
      <c r="BI185" s="132">
        <f t="shared" si="26"/>
        <v>0</v>
      </c>
      <c r="BJ185" s="14" t="s">
        <v>155</v>
      </c>
      <c r="BK185" s="132">
        <f t="shared" si="27"/>
        <v>0</v>
      </c>
      <c r="BL185" s="14" t="s">
        <v>154</v>
      </c>
      <c r="BM185" s="14" t="s">
        <v>319</v>
      </c>
    </row>
    <row r="186" spans="2:65" s="1" customFormat="1" ht="31.5" customHeight="1">
      <c r="B186" s="128"/>
      <c r="C186" s="139" t="s">
        <v>320</v>
      </c>
      <c r="D186" s="139" t="s">
        <v>150</v>
      </c>
      <c r="E186" s="140" t="s">
        <v>321</v>
      </c>
      <c r="F186" s="273" t="s">
        <v>1609</v>
      </c>
      <c r="G186" s="271"/>
      <c r="H186" s="271"/>
      <c r="I186" s="271"/>
      <c r="J186" s="141" t="s">
        <v>203</v>
      </c>
      <c r="K186" s="142">
        <v>505.25</v>
      </c>
      <c r="L186" s="272"/>
      <c r="M186" s="271"/>
      <c r="N186" s="272">
        <f t="shared" si="21"/>
        <v>0</v>
      </c>
      <c r="O186" s="271"/>
      <c r="P186" s="271"/>
      <c r="Q186" s="271"/>
      <c r="R186" s="129"/>
      <c r="T186" s="228"/>
      <c r="U186" s="37"/>
      <c r="V186" s="29"/>
      <c r="W186" s="130"/>
      <c r="X186" s="130"/>
      <c r="Y186" s="130"/>
      <c r="Z186" s="130"/>
      <c r="AA186" s="131"/>
      <c r="AE186" s="139"/>
      <c r="AF186" s="139"/>
      <c r="AG186" s="140"/>
      <c r="AH186" s="273"/>
      <c r="AI186" s="271"/>
      <c r="AJ186" s="271"/>
      <c r="AK186" s="271"/>
      <c r="AL186" s="141"/>
      <c r="AM186" s="142"/>
      <c r="AN186" s="272"/>
      <c r="AO186" s="271"/>
      <c r="AP186" s="272"/>
      <c r="AQ186" s="271"/>
      <c r="AR186" s="271"/>
      <c r="AS186" s="271"/>
      <c r="AT186" s="14" t="s">
        <v>150</v>
      </c>
      <c r="AU186" s="14" t="s">
        <v>155</v>
      </c>
      <c r="AY186" s="14" t="s">
        <v>149</v>
      </c>
      <c r="BE186" s="132">
        <f t="shared" si="22"/>
        <v>0</v>
      </c>
      <c r="BF186" s="132">
        <f t="shared" si="23"/>
        <v>0</v>
      </c>
      <c r="BG186" s="132">
        <f t="shared" si="24"/>
        <v>0</v>
      </c>
      <c r="BH186" s="132">
        <f t="shared" si="25"/>
        <v>0</v>
      </c>
      <c r="BI186" s="132">
        <f t="shared" si="26"/>
        <v>0</v>
      </c>
      <c r="BJ186" s="14" t="s">
        <v>155</v>
      </c>
      <c r="BK186" s="132">
        <f t="shared" si="27"/>
        <v>0</v>
      </c>
      <c r="BL186" s="14" t="s">
        <v>154</v>
      </c>
      <c r="BM186" s="14" t="s">
        <v>322</v>
      </c>
    </row>
    <row r="187" spans="2:65" s="1" customFormat="1" ht="31.5" customHeight="1">
      <c r="B187" s="128"/>
      <c r="C187" s="139" t="s">
        <v>323</v>
      </c>
      <c r="D187" s="139" t="s">
        <v>150</v>
      </c>
      <c r="E187" s="140" t="s">
        <v>324</v>
      </c>
      <c r="F187" s="273" t="s">
        <v>1569</v>
      </c>
      <c r="G187" s="271"/>
      <c r="H187" s="271"/>
      <c r="I187" s="271"/>
      <c r="J187" s="141" t="s">
        <v>203</v>
      </c>
      <c r="K187" s="142">
        <v>27.529999999999998</v>
      </c>
      <c r="L187" s="272"/>
      <c r="M187" s="271"/>
      <c r="N187" s="272">
        <f t="shared" si="21"/>
        <v>0</v>
      </c>
      <c r="O187" s="271"/>
      <c r="P187" s="271"/>
      <c r="Q187" s="271"/>
      <c r="R187" s="129"/>
      <c r="T187" s="228"/>
      <c r="U187" s="37"/>
      <c r="V187" s="29"/>
      <c r="W187" s="130"/>
      <c r="X187" s="130"/>
      <c r="Y187" s="130"/>
      <c r="Z187" s="130"/>
      <c r="AA187" s="131"/>
      <c r="AE187" s="139"/>
      <c r="AF187" s="139"/>
      <c r="AG187" s="140"/>
      <c r="AH187" s="273"/>
      <c r="AI187" s="271"/>
      <c r="AJ187" s="271"/>
      <c r="AK187" s="271"/>
      <c r="AL187" s="141"/>
      <c r="AM187" s="142"/>
      <c r="AN187" s="272"/>
      <c r="AO187" s="271"/>
      <c r="AP187" s="272"/>
      <c r="AQ187" s="271"/>
      <c r="AR187" s="271"/>
      <c r="AS187" s="271"/>
      <c r="AT187" s="14" t="s">
        <v>150</v>
      </c>
      <c r="AU187" s="14" t="s">
        <v>155</v>
      </c>
      <c r="AY187" s="14" t="s">
        <v>149</v>
      </c>
      <c r="BE187" s="132">
        <f t="shared" si="22"/>
        <v>0</v>
      </c>
      <c r="BF187" s="132">
        <f t="shared" si="23"/>
        <v>0</v>
      </c>
      <c r="BG187" s="132">
        <f t="shared" si="24"/>
        <v>0</v>
      </c>
      <c r="BH187" s="132">
        <f t="shared" si="25"/>
        <v>0</v>
      </c>
      <c r="BI187" s="132">
        <f t="shared" si="26"/>
        <v>0</v>
      </c>
      <c r="BJ187" s="14" t="s">
        <v>155</v>
      </c>
      <c r="BK187" s="132">
        <f t="shared" si="27"/>
        <v>0</v>
      </c>
      <c r="BL187" s="14" t="s">
        <v>154</v>
      </c>
      <c r="BM187" s="14" t="s">
        <v>325</v>
      </c>
    </row>
    <row r="188" spans="2:65" s="1" customFormat="1" ht="44.25" customHeight="1">
      <c r="B188" s="128"/>
      <c r="C188" s="139" t="s">
        <v>326</v>
      </c>
      <c r="D188" s="139" t="s">
        <v>150</v>
      </c>
      <c r="E188" s="140" t="s">
        <v>327</v>
      </c>
      <c r="F188" s="270" t="s">
        <v>328</v>
      </c>
      <c r="G188" s="271"/>
      <c r="H188" s="271"/>
      <c r="I188" s="271"/>
      <c r="J188" s="141" t="s">
        <v>153</v>
      </c>
      <c r="K188" s="142">
        <v>3.5</v>
      </c>
      <c r="L188" s="272"/>
      <c r="M188" s="271"/>
      <c r="N188" s="272">
        <f t="shared" si="21"/>
        <v>0</v>
      </c>
      <c r="O188" s="271"/>
      <c r="P188" s="271"/>
      <c r="Q188" s="271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270"/>
      <c r="AI188" s="271"/>
      <c r="AJ188" s="271"/>
      <c r="AK188" s="271"/>
      <c r="AL188" s="141"/>
      <c r="AM188" s="142"/>
      <c r="AN188" s="272"/>
      <c r="AO188" s="271"/>
      <c r="AP188" s="272"/>
      <c r="AQ188" s="271"/>
      <c r="AR188" s="271"/>
      <c r="AS188" s="271"/>
      <c r="AT188" s="14" t="s">
        <v>150</v>
      </c>
      <c r="AU188" s="14" t="s">
        <v>155</v>
      </c>
      <c r="AY188" s="14" t="s">
        <v>149</v>
      </c>
      <c r="BE188" s="132">
        <f t="shared" si="22"/>
        <v>0</v>
      </c>
      <c r="BF188" s="132">
        <f t="shared" si="23"/>
        <v>0</v>
      </c>
      <c r="BG188" s="132">
        <f t="shared" si="24"/>
        <v>0</v>
      </c>
      <c r="BH188" s="132">
        <f t="shared" si="25"/>
        <v>0</v>
      </c>
      <c r="BI188" s="132">
        <f t="shared" si="26"/>
        <v>0</v>
      </c>
      <c r="BJ188" s="14" t="s">
        <v>155</v>
      </c>
      <c r="BK188" s="132">
        <f t="shared" si="27"/>
        <v>0</v>
      </c>
      <c r="BL188" s="14" t="s">
        <v>154</v>
      </c>
      <c r="BM188" s="14" t="s">
        <v>329</v>
      </c>
    </row>
    <row r="189" spans="2:65" s="1" customFormat="1" ht="44.25" customHeight="1">
      <c r="B189" s="128"/>
      <c r="C189" s="139" t="s">
        <v>330</v>
      </c>
      <c r="D189" s="139" t="s">
        <v>150</v>
      </c>
      <c r="E189" s="140" t="s">
        <v>331</v>
      </c>
      <c r="F189" s="270" t="s">
        <v>332</v>
      </c>
      <c r="G189" s="271"/>
      <c r="H189" s="271"/>
      <c r="I189" s="271"/>
      <c r="J189" s="141" t="s">
        <v>153</v>
      </c>
      <c r="K189" s="142">
        <v>0.5</v>
      </c>
      <c r="L189" s="272"/>
      <c r="M189" s="271"/>
      <c r="N189" s="272">
        <f t="shared" si="21"/>
        <v>0</v>
      </c>
      <c r="O189" s="271"/>
      <c r="P189" s="271"/>
      <c r="Q189" s="271"/>
      <c r="R189" s="129"/>
      <c r="T189" s="228"/>
      <c r="U189" s="37"/>
      <c r="V189" s="29"/>
      <c r="W189" s="130"/>
      <c r="X189" s="130"/>
      <c r="Y189" s="130"/>
      <c r="Z189" s="130"/>
      <c r="AA189" s="131"/>
      <c r="AE189" s="139"/>
      <c r="AF189" s="139"/>
      <c r="AG189" s="140"/>
      <c r="AH189" s="270"/>
      <c r="AI189" s="271"/>
      <c r="AJ189" s="271"/>
      <c r="AK189" s="271"/>
      <c r="AL189" s="141"/>
      <c r="AM189" s="142"/>
      <c r="AN189" s="272"/>
      <c r="AO189" s="271"/>
      <c r="AP189" s="272"/>
      <c r="AQ189" s="271"/>
      <c r="AR189" s="271"/>
      <c r="AS189" s="271"/>
      <c r="AT189" s="14" t="s">
        <v>150</v>
      </c>
      <c r="AU189" s="14" t="s">
        <v>155</v>
      </c>
      <c r="AY189" s="14" t="s">
        <v>149</v>
      </c>
      <c r="BE189" s="132">
        <f t="shared" si="22"/>
        <v>0</v>
      </c>
      <c r="BF189" s="132">
        <f t="shared" si="23"/>
        <v>0</v>
      </c>
      <c r="BG189" s="132">
        <f t="shared" si="24"/>
        <v>0</v>
      </c>
      <c r="BH189" s="132">
        <f t="shared" si="25"/>
        <v>0</v>
      </c>
      <c r="BI189" s="132">
        <f t="shared" si="26"/>
        <v>0</v>
      </c>
      <c r="BJ189" s="14" t="s">
        <v>155</v>
      </c>
      <c r="BK189" s="132">
        <f t="shared" si="27"/>
        <v>0</v>
      </c>
      <c r="BL189" s="14" t="s">
        <v>154</v>
      </c>
      <c r="BM189" s="14" t="s">
        <v>333</v>
      </c>
    </row>
    <row r="190" spans="2:65" s="1" customFormat="1" ht="44.25" customHeight="1">
      <c r="B190" s="128"/>
      <c r="C190" s="139" t="s">
        <v>334</v>
      </c>
      <c r="D190" s="139" t="s">
        <v>150</v>
      </c>
      <c r="E190" s="140" t="s">
        <v>335</v>
      </c>
      <c r="F190" s="270" t="s">
        <v>336</v>
      </c>
      <c r="G190" s="271"/>
      <c r="H190" s="271"/>
      <c r="I190" s="271"/>
      <c r="J190" s="141" t="s">
        <v>153</v>
      </c>
      <c r="K190" s="142">
        <v>4.7</v>
      </c>
      <c r="L190" s="272"/>
      <c r="M190" s="271"/>
      <c r="N190" s="272">
        <f t="shared" si="21"/>
        <v>0</v>
      </c>
      <c r="O190" s="271"/>
      <c r="P190" s="271"/>
      <c r="Q190" s="271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270"/>
      <c r="AI190" s="271"/>
      <c r="AJ190" s="271"/>
      <c r="AK190" s="271"/>
      <c r="AL190" s="141"/>
      <c r="AM190" s="142"/>
      <c r="AN190" s="272"/>
      <c r="AO190" s="271"/>
      <c r="AP190" s="272"/>
      <c r="AQ190" s="271"/>
      <c r="AR190" s="271"/>
      <c r="AS190" s="271"/>
      <c r="AT190" s="14" t="s">
        <v>150</v>
      </c>
      <c r="AU190" s="14" t="s">
        <v>155</v>
      </c>
      <c r="AY190" s="14" t="s">
        <v>149</v>
      </c>
      <c r="BE190" s="132">
        <f t="shared" si="22"/>
        <v>0</v>
      </c>
      <c r="BF190" s="132">
        <f t="shared" si="23"/>
        <v>0</v>
      </c>
      <c r="BG190" s="132">
        <f t="shared" si="24"/>
        <v>0</v>
      </c>
      <c r="BH190" s="132">
        <f t="shared" si="25"/>
        <v>0</v>
      </c>
      <c r="BI190" s="132">
        <f t="shared" si="26"/>
        <v>0</v>
      </c>
      <c r="BJ190" s="14" t="s">
        <v>155</v>
      </c>
      <c r="BK190" s="132">
        <f t="shared" si="27"/>
        <v>0</v>
      </c>
      <c r="BL190" s="14" t="s">
        <v>154</v>
      </c>
      <c r="BM190" s="14" t="s">
        <v>337</v>
      </c>
    </row>
    <row r="191" spans="2:65" s="1" customFormat="1" ht="44.25" customHeight="1">
      <c r="B191" s="128"/>
      <c r="C191" s="139" t="s">
        <v>338</v>
      </c>
      <c r="D191" s="139" t="s">
        <v>150</v>
      </c>
      <c r="E191" s="140" t="s">
        <v>339</v>
      </c>
      <c r="F191" s="270" t="s">
        <v>340</v>
      </c>
      <c r="G191" s="271"/>
      <c r="H191" s="271"/>
      <c r="I191" s="271"/>
      <c r="J191" s="141" t="s">
        <v>153</v>
      </c>
      <c r="K191" s="142">
        <v>1.5</v>
      </c>
      <c r="L191" s="272"/>
      <c r="M191" s="271"/>
      <c r="N191" s="272">
        <f t="shared" si="21"/>
        <v>0</v>
      </c>
      <c r="O191" s="271"/>
      <c r="P191" s="271"/>
      <c r="Q191" s="271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270"/>
      <c r="AI191" s="271"/>
      <c r="AJ191" s="271"/>
      <c r="AK191" s="271"/>
      <c r="AL191" s="141"/>
      <c r="AM191" s="142"/>
      <c r="AN191" s="272"/>
      <c r="AO191" s="271"/>
      <c r="AP191" s="272"/>
      <c r="AQ191" s="271"/>
      <c r="AR191" s="271"/>
      <c r="AS191" s="271"/>
      <c r="AT191" s="14" t="s">
        <v>150</v>
      </c>
      <c r="AU191" s="14" t="s">
        <v>155</v>
      </c>
      <c r="AY191" s="14" t="s">
        <v>149</v>
      </c>
      <c r="BE191" s="132">
        <f t="shared" si="22"/>
        <v>0</v>
      </c>
      <c r="BF191" s="132">
        <f t="shared" si="23"/>
        <v>0</v>
      </c>
      <c r="BG191" s="132">
        <f t="shared" si="24"/>
        <v>0</v>
      </c>
      <c r="BH191" s="132">
        <f t="shared" si="25"/>
        <v>0</v>
      </c>
      <c r="BI191" s="132">
        <f t="shared" si="26"/>
        <v>0</v>
      </c>
      <c r="BJ191" s="14" t="s">
        <v>155</v>
      </c>
      <c r="BK191" s="132">
        <f t="shared" si="27"/>
        <v>0</v>
      </c>
      <c r="BL191" s="14" t="s">
        <v>154</v>
      </c>
      <c r="BM191" s="14" t="s">
        <v>341</v>
      </c>
    </row>
    <row r="192" spans="2:65" s="1" customFormat="1" ht="44.25" customHeight="1">
      <c r="B192" s="128"/>
      <c r="C192" s="139" t="s">
        <v>342</v>
      </c>
      <c r="D192" s="139" t="s">
        <v>150</v>
      </c>
      <c r="E192" s="140" t="s">
        <v>343</v>
      </c>
      <c r="F192" s="270" t="s">
        <v>344</v>
      </c>
      <c r="G192" s="271"/>
      <c r="H192" s="271"/>
      <c r="I192" s="271"/>
      <c r="J192" s="141" t="s">
        <v>203</v>
      </c>
      <c r="K192" s="142">
        <v>50</v>
      </c>
      <c r="L192" s="272"/>
      <c r="M192" s="271"/>
      <c r="N192" s="272">
        <f t="shared" si="21"/>
        <v>0</v>
      </c>
      <c r="O192" s="271"/>
      <c r="P192" s="271"/>
      <c r="Q192" s="271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270"/>
      <c r="AI192" s="271"/>
      <c r="AJ192" s="271"/>
      <c r="AK192" s="271"/>
      <c r="AL192" s="141"/>
      <c r="AM192" s="142"/>
      <c r="AN192" s="272"/>
      <c r="AO192" s="271"/>
      <c r="AP192" s="272"/>
      <c r="AQ192" s="271"/>
      <c r="AR192" s="271"/>
      <c r="AS192" s="271"/>
      <c r="AT192" s="14" t="s">
        <v>150</v>
      </c>
      <c r="AU192" s="14" t="s">
        <v>155</v>
      </c>
      <c r="AY192" s="14" t="s">
        <v>149</v>
      </c>
      <c r="BE192" s="132">
        <f t="shared" si="22"/>
        <v>0</v>
      </c>
      <c r="BF192" s="132">
        <f t="shared" si="23"/>
        <v>0</v>
      </c>
      <c r="BG192" s="132">
        <f t="shared" si="24"/>
        <v>0</v>
      </c>
      <c r="BH192" s="132">
        <f t="shared" si="25"/>
        <v>0</v>
      </c>
      <c r="BI192" s="132">
        <f t="shared" si="26"/>
        <v>0</v>
      </c>
      <c r="BJ192" s="14" t="s">
        <v>155</v>
      </c>
      <c r="BK192" s="132">
        <f t="shared" si="27"/>
        <v>0</v>
      </c>
      <c r="BL192" s="14" t="s">
        <v>154</v>
      </c>
      <c r="BM192" s="14" t="s">
        <v>345</v>
      </c>
    </row>
    <row r="193" spans="2:65" s="1" customFormat="1" ht="31.5" customHeight="1">
      <c r="B193" s="128"/>
      <c r="C193" s="139" t="s">
        <v>346</v>
      </c>
      <c r="D193" s="139" t="s">
        <v>150</v>
      </c>
      <c r="E193" s="140" t="s">
        <v>347</v>
      </c>
      <c r="F193" s="270" t="s">
        <v>348</v>
      </c>
      <c r="G193" s="271"/>
      <c r="H193" s="271"/>
      <c r="I193" s="271"/>
      <c r="J193" s="141" t="s">
        <v>183</v>
      </c>
      <c r="K193" s="142">
        <v>264</v>
      </c>
      <c r="L193" s="272"/>
      <c r="M193" s="271"/>
      <c r="N193" s="272">
        <f t="shared" si="21"/>
        <v>0</v>
      </c>
      <c r="O193" s="271"/>
      <c r="P193" s="271"/>
      <c r="Q193" s="271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270"/>
      <c r="AI193" s="271"/>
      <c r="AJ193" s="271"/>
      <c r="AK193" s="271"/>
      <c r="AL193" s="141"/>
      <c r="AM193" s="142"/>
      <c r="AN193" s="272"/>
      <c r="AO193" s="271"/>
      <c r="AP193" s="272"/>
      <c r="AQ193" s="271"/>
      <c r="AR193" s="271"/>
      <c r="AS193" s="271"/>
      <c r="AT193" s="14" t="s">
        <v>150</v>
      </c>
      <c r="AU193" s="14" t="s">
        <v>155</v>
      </c>
      <c r="AY193" s="14" t="s">
        <v>149</v>
      </c>
      <c r="BE193" s="132">
        <f t="shared" si="22"/>
        <v>0</v>
      </c>
      <c r="BF193" s="132">
        <f t="shared" si="23"/>
        <v>0</v>
      </c>
      <c r="BG193" s="132">
        <f t="shared" si="24"/>
        <v>0</v>
      </c>
      <c r="BH193" s="132">
        <f t="shared" si="25"/>
        <v>0</v>
      </c>
      <c r="BI193" s="132">
        <f t="shared" si="26"/>
        <v>0</v>
      </c>
      <c r="BJ193" s="14" t="s">
        <v>155</v>
      </c>
      <c r="BK193" s="132">
        <f t="shared" si="27"/>
        <v>0</v>
      </c>
      <c r="BL193" s="14" t="s">
        <v>154</v>
      </c>
      <c r="BM193" s="14" t="s">
        <v>349</v>
      </c>
    </row>
    <row r="194" spans="2:65" s="1" customFormat="1" ht="31.5" customHeight="1">
      <c r="B194" s="128"/>
      <c r="C194" s="139" t="s">
        <v>350</v>
      </c>
      <c r="D194" s="139" t="s">
        <v>150</v>
      </c>
      <c r="E194" s="140" t="s">
        <v>351</v>
      </c>
      <c r="F194" s="270" t="s">
        <v>352</v>
      </c>
      <c r="G194" s="271"/>
      <c r="H194" s="271"/>
      <c r="I194" s="271"/>
      <c r="J194" s="141" t="s">
        <v>183</v>
      </c>
      <c r="K194" s="142">
        <v>41</v>
      </c>
      <c r="L194" s="272"/>
      <c r="M194" s="271"/>
      <c r="N194" s="272">
        <f t="shared" si="21"/>
        <v>0</v>
      </c>
      <c r="O194" s="271"/>
      <c r="P194" s="271"/>
      <c r="Q194" s="271"/>
      <c r="R194" s="129"/>
      <c r="T194" s="228"/>
      <c r="U194" s="37"/>
      <c r="V194" s="29"/>
      <c r="W194" s="130"/>
      <c r="X194" s="130"/>
      <c r="Y194" s="130"/>
      <c r="Z194" s="130"/>
      <c r="AA194" s="131"/>
      <c r="AE194" s="139"/>
      <c r="AF194" s="139"/>
      <c r="AG194" s="140"/>
      <c r="AH194" s="270"/>
      <c r="AI194" s="271"/>
      <c r="AJ194" s="271"/>
      <c r="AK194" s="271"/>
      <c r="AL194" s="141"/>
      <c r="AM194" s="142"/>
      <c r="AN194" s="272"/>
      <c r="AO194" s="271"/>
      <c r="AP194" s="272"/>
      <c r="AQ194" s="271"/>
      <c r="AR194" s="271"/>
      <c r="AS194" s="271"/>
      <c r="AT194" s="14" t="s">
        <v>150</v>
      </c>
      <c r="AU194" s="14" t="s">
        <v>155</v>
      </c>
      <c r="AY194" s="14" t="s">
        <v>149</v>
      </c>
      <c r="BE194" s="132">
        <f t="shared" si="22"/>
        <v>0</v>
      </c>
      <c r="BF194" s="132">
        <f t="shared" si="23"/>
        <v>0</v>
      </c>
      <c r="BG194" s="132">
        <f t="shared" si="24"/>
        <v>0</v>
      </c>
      <c r="BH194" s="132">
        <f t="shared" si="25"/>
        <v>0</v>
      </c>
      <c r="BI194" s="132">
        <f t="shared" si="26"/>
        <v>0</v>
      </c>
      <c r="BJ194" s="14" t="s">
        <v>155</v>
      </c>
      <c r="BK194" s="132">
        <f t="shared" si="27"/>
        <v>0</v>
      </c>
      <c r="BL194" s="14" t="s">
        <v>154</v>
      </c>
      <c r="BM194" s="14" t="s">
        <v>353</v>
      </c>
    </row>
    <row r="195" spans="2:65" s="1" customFormat="1" ht="31.5" customHeight="1">
      <c r="B195" s="128"/>
      <c r="C195" s="139" t="s">
        <v>354</v>
      </c>
      <c r="D195" s="139" t="s">
        <v>150</v>
      </c>
      <c r="E195" s="140" t="s">
        <v>355</v>
      </c>
      <c r="F195" s="270" t="s">
        <v>356</v>
      </c>
      <c r="G195" s="271"/>
      <c r="H195" s="271"/>
      <c r="I195" s="271"/>
      <c r="J195" s="141" t="s">
        <v>203</v>
      </c>
      <c r="K195" s="142">
        <v>424</v>
      </c>
      <c r="L195" s="272"/>
      <c r="M195" s="271"/>
      <c r="N195" s="272">
        <f t="shared" si="21"/>
        <v>0</v>
      </c>
      <c r="O195" s="271"/>
      <c r="P195" s="271"/>
      <c r="Q195" s="271"/>
      <c r="R195" s="129"/>
      <c r="T195" s="228"/>
      <c r="U195" s="37"/>
      <c r="V195" s="29"/>
      <c r="W195" s="130"/>
      <c r="X195" s="130"/>
      <c r="Y195" s="130"/>
      <c r="Z195" s="130"/>
      <c r="AA195" s="131"/>
      <c r="AE195" s="139"/>
      <c r="AF195" s="139"/>
      <c r="AG195" s="140"/>
      <c r="AH195" s="270"/>
      <c r="AI195" s="271"/>
      <c r="AJ195" s="271"/>
      <c r="AK195" s="271"/>
      <c r="AL195" s="141"/>
      <c r="AM195" s="142"/>
      <c r="AN195" s="272"/>
      <c r="AO195" s="271"/>
      <c r="AP195" s="272"/>
      <c r="AQ195" s="271"/>
      <c r="AR195" s="271"/>
      <c r="AS195" s="271"/>
      <c r="AT195" s="14" t="s">
        <v>150</v>
      </c>
      <c r="AU195" s="14" t="s">
        <v>155</v>
      </c>
      <c r="AY195" s="14" t="s">
        <v>149</v>
      </c>
      <c r="BE195" s="132">
        <f t="shared" si="22"/>
        <v>0</v>
      </c>
      <c r="BF195" s="132">
        <f t="shared" si="23"/>
        <v>0</v>
      </c>
      <c r="BG195" s="132">
        <f t="shared" si="24"/>
        <v>0</v>
      </c>
      <c r="BH195" s="132">
        <f t="shared" si="25"/>
        <v>0</v>
      </c>
      <c r="BI195" s="132">
        <f t="shared" si="26"/>
        <v>0</v>
      </c>
      <c r="BJ195" s="14" t="s">
        <v>155</v>
      </c>
      <c r="BK195" s="132">
        <f t="shared" si="27"/>
        <v>0</v>
      </c>
      <c r="BL195" s="14" t="s">
        <v>154</v>
      </c>
      <c r="BM195" s="14" t="s">
        <v>357</v>
      </c>
    </row>
    <row r="196" spans="2:65" s="1" customFormat="1" ht="31.5" customHeight="1">
      <c r="B196" s="128"/>
      <c r="C196" s="139" t="s">
        <v>358</v>
      </c>
      <c r="D196" s="139" t="s">
        <v>150</v>
      </c>
      <c r="E196" s="140" t="s">
        <v>359</v>
      </c>
      <c r="F196" s="270" t="s">
        <v>360</v>
      </c>
      <c r="G196" s="271"/>
      <c r="H196" s="271"/>
      <c r="I196" s="271"/>
      <c r="J196" s="141" t="s">
        <v>203</v>
      </c>
      <c r="K196" s="142">
        <v>76.85</v>
      </c>
      <c r="L196" s="272"/>
      <c r="M196" s="271"/>
      <c r="N196" s="272">
        <f t="shared" si="21"/>
        <v>0</v>
      </c>
      <c r="O196" s="271"/>
      <c r="P196" s="271"/>
      <c r="Q196" s="271"/>
      <c r="R196" s="129"/>
      <c r="T196" s="228"/>
      <c r="U196" s="37"/>
      <c r="V196" s="29"/>
      <c r="W196" s="130"/>
      <c r="X196" s="130"/>
      <c r="Y196" s="130"/>
      <c r="Z196" s="130"/>
      <c r="AA196" s="131"/>
      <c r="AE196" s="139"/>
      <c r="AF196" s="139"/>
      <c r="AG196" s="140"/>
      <c r="AH196" s="270"/>
      <c r="AI196" s="271"/>
      <c r="AJ196" s="271"/>
      <c r="AK196" s="271"/>
      <c r="AL196" s="141"/>
      <c r="AM196" s="142"/>
      <c r="AN196" s="272"/>
      <c r="AO196" s="271"/>
      <c r="AP196" s="272"/>
      <c r="AQ196" s="271"/>
      <c r="AR196" s="271"/>
      <c r="AS196" s="271"/>
      <c r="AT196" s="14" t="s">
        <v>150</v>
      </c>
      <c r="AU196" s="14" t="s">
        <v>155</v>
      </c>
      <c r="AY196" s="14" t="s">
        <v>149</v>
      </c>
      <c r="BE196" s="132">
        <f t="shared" si="22"/>
        <v>0</v>
      </c>
      <c r="BF196" s="132">
        <f t="shared" si="23"/>
        <v>0</v>
      </c>
      <c r="BG196" s="132">
        <f t="shared" si="24"/>
        <v>0</v>
      </c>
      <c r="BH196" s="132">
        <f t="shared" si="25"/>
        <v>0</v>
      </c>
      <c r="BI196" s="132">
        <f t="shared" si="26"/>
        <v>0</v>
      </c>
      <c r="BJ196" s="14" t="s">
        <v>155</v>
      </c>
      <c r="BK196" s="132">
        <f t="shared" si="27"/>
        <v>0</v>
      </c>
      <c r="BL196" s="14" t="s">
        <v>154</v>
      </c>
      <c r="BM196" s="14" t="s">
        <v>361</v>
      </c>
    </row>
    <row r="197" spans="2:65" s="1" customFormat="1" ht="31.5" customHeight="1">
      <c r="B197" s="128"/>
      <c r="C197" s="139" t="s">
        <v>362</v>
      </c>
      <c r="D197" s="139" t="s">
        <v>150</v>
      </c>
      <c r="E197" s="140" t="s">
        <v>363</v>
      </c>
      <c r="F197" s="270" t="s">
        <v>364</v>
      </c>
      <c r="G197" s="271"/>
      <c r="H197" s="271"/>
      <c r="I197" s="271"/>
      <c r="J197" s="141" t="s">
        <v>203</v>
      </c>
      <c r="K197" s="142">
        <v>40</v>
      </c>
      <c r="L197" s="272"/>
      <c r="M197" s="271"/>
      <c r="N197" s="272">
        <f t="shared" si="21"/>
        <v>0</v>
      </c>
      <c r="O197" s="271"/>
      <c r="P197" s="271"/>
      <c r="Q197" s="271"/>
      <c r="R197" s="129"/>
      <c r="T197" s="228"/>
      <c r="U197" s="37"/>
      <c r="V197" s="29"/>
      <c r="W197" s="130"/>
      <c r="X197" s="130"/>
      <c r="Y197" s="130"/>
      <c r="Z197" s="130"/>
      <c r="AA197" s="131"/>
      <c r="AE197" s="139"/>
      <c r="AF197" s="139"/>
      <c r="AG197" s="140"/>
      <c r="AH197" s="270"/>
      <c r="AI197" s="271"/>
      <c r="AJ197" s="271"/>
      <c r="AK197" s="271"/>
      <c r="AL197" s="141"/>
      <c r="AM197" s="142"/>
      <c r="AN197" s="272"/>
      <c r="AO197" s="271"/>
      <c r="AP197" s="272"/>
      <c r="AQ197" s="271"/>
      <c r="AR197" s="271"/>
      <c r="AS197" s="271"/>
      <c r="AT197" s="14" t="s">
        <v>150</v>
      </c>
      <c r="AU197" s="14" t="s">
        <v>155</v>
      </c>
      <c r="AY197" s="14" t="s">
        <v>149</v>
      </c>
      <c r="BE197" s="132">
        <f t="shared" si="22"/>
        <v>0</v>
      </c>
      <c r="BF197" s="132">
        <f t="shared" si="23"/>
        <v>0</v>
      </c>
      <c r="BG197" s="132">
        <f t="shared" si="24"/>
        <v>0</v>
      </c>
      <c r="BH197" s="132">
        <f t="shared" si="25"/>
        <v>0</v>
      </c>
      <c r="BI197" s="132">
        <f t="shared" si="26"/>
        <v>0</v>
      </c>
      <c r="BJ197" s="14" t="s">
        <v>155</v>
      </c>
      <c r="BK197" s="132">
        <f t="shared" si="27"/>
        <v>0</v>
      </c>
      <c r="BL197" s="14" t="s">
        <v>154</v>
      </c>
      <c r="BM197" s="14" t="s">
        <v>365</v>
      </c>
    </row>
    <row r="198" spans="2:65" s="1" customFormat="1" ht="31.5" customHeight="1">
      <c r="B198" s="128"/>
      <c r="C198" s="139" t="s">
        <v>366</v>
      </c>
      <c r="D198" s="139" t="s">
        <v>150</v>
      </c>
      <c r="E198" s="140" t="s">
        <v>367</v>
      </c>
      <c r="F198" s="270" t="s">
        <v>368</v>
      </c>
      <c r="G198" s="271"/>
      <c r="H198" s="271"/>
      <c r="I198" s="271"/>
      <c r="J198" s="141" t="s">
        <v>203</v>
      </c>
      <c r="K198" s="142">
        <v>63.96</v>
      </c>
      <c r="L198" s="272"/>
      <c r="M198" s="271"/>
      <c r="N198" s="272">
        <f t="shared" si="21"/>
        <v>0</v>
      </c>
      <c r="O198" s="271"/>
      <c r="P198" s="271"/>
      <c r="Q198" s="271"/>
      <c r="R198" s="129"/>
      <c r="T198" s="228"/>
      <c r="U198" s="37"/>
      <c r="V198" s="29"/>
      <c r="W198" s="130"/>
      <c r="X198" s="130"/>
      <c r="Y198" s="130"/>
      <c r="Z198" s="130"/>
      <c r="AA198" s="131"/>
      <c r="AE198" s="139"/>
      <c r="AF198" s="139"/>
      <c r="AG198" s="140"/>
      <c r="AH198" s="270"/>
      <c r="AI198" s="271"/>
      <c r="AJ198" s="271"/>
      <c r="AK198" s="271"/>
      <c r="AL198" s="141"/>
      <c r="AM198" s="142"/>
      <c r="AN198" s="272"/>
      <c r="AO198" s="271"/>
      <c r="AP198" s="272"/>
      <c r="AQ198" s="271"/>
      <c r="AR198" s="271"/>
      <c r="AS198" s="271"/>
      <c r="AT198" s="14" t="s">
        <v>150</v>
      </c>
      <c r="AU198" s="14" t="s">
        <v>155</v>
      </c>
      <c r="AY198" s="14" t="s">
        <v>149</v>
      </c>
      <c r="BE198" s="132">
        <f t="shared" si="22"/>
        <v>0</v>
      </c>
      <c r="BF198" s="132">
        <f t="shared" si="23"/>
        <v>0</v>
      </c>
      <c r="BG198" s="132">
        <f t="shared" si="24"/>
        <v>0</v>
      </c>
      <c r="BH198" s="132">
        <f t="shared" si="25"/>
        <v>0</v>
      </c>
      <c r="BI198" s="132">
        <f t="shared" si="26"/>
        <v>0</v>
      </c>
      <c r="BJ198" s="14" t="s">
        <v>155</v>
      </c>
      <c r="BK198" s="132">
        <f t="shared" si="27"/>
        <v>0</v>
      </c>
      <c r="BL198" s="14" t="s">
        <v>154</v>
      </c>
      <c r="BM198" s="14" t="s">
        <v>369</v>
      </c>
    </row>
    <row r="199" spans="2:65" s="1" customFormat="1" ht="31.5" customHeight="1">
      <c r="B199" s="128"/>
      <c r="C199" s="139" t="s">
        <v>370</v>
      </c>
      <c r="D199" s="139" t="s">
        <v>150</v>
      </c>
      <c r="E199" s="140" t="s">
        <v>371</v>
      </c>
      <c r="F199" s="270" t="s">
        <v>372</v>
      </c>
      <c r="G199" s="271"/>
      <c r="H199" s="271"/>
      <c r="I199" s="271"/>
      <c r="J199" s="141" t="s">
        <v>203</v>
      </c>
      <c r="K199" s="142">
        <v>52</v>
      </c>
      <c r="L199" s="272"/>
      <c r="M199" s="271"/>
      <c r="N199" s="272">
        <f t="shared" si="21"/>
        <v>0</v>
      </c>
      <c r="O199" s="271"/>
      <c r="P199" s="271"/>
      <c r="Q199" s="271"/>
      <c r="R199" s="129"/>
      <c r="T199" s="228"/>
      <c r="U199" s="37"/>
      <c r="V199" s="29"/>
      <c r="W199" s="130"/>
      <c r="X199" s="130"/>
      <c r="Y199" s="130"/>
      <c r="Z199" s="130"/>
      <c r="AA199" s="131"/>
      <c r="AE199" s="139"/>
      <c r="AF199" s="139"/>
      <c r="AG199" s="140"/>
      <c r="AH199" s="270"/>
      <c r="AI199" s="271"/>
      <c r="AJ199" s="271"/>
      <c r="AK199" s="271"/>
      <c r="AL199" s="141"/>
      <c r="AM199" s="142"/>
      <c r="AN199" s="272"/>
      <c r="AO199" s="271"/>
      <c r="AP199" s="272"/>
      <c r="AQ199" s="271"/>
      <c r="AR199" s="271"/>
      <c r="AS199" s="271"/>
      <c r="AT199" s="14" t="s">
        <v>150</v>
      </c>
      <c r="AU199" s="14" t="s">
        <v>155</v>
      </c>
      <c r="AY199" s="14" t="s">
        <v>149</v>
      </c>
      <c r="BE199" s="132">
        <f t="shared" si="22"/>
        <v>0</v>
      </c>
      <c r="BF199" s="132">
        <f t="shared" si="23"/>
        <v>0</v>
      </c>
      <c r="BG199" s="132">
        <f t="shared" si="24"/>
        <v>0</v>
      </c>
      <c r="BH199" s="132">
        <f t="shared" si="25"/>
        <v>0</v>
      </c>
      <c r="BI199" s="132">
        <f t="shared" si="26"/>
        <v>0</v>
      </c>
      <c r="BJ199" s="14" t="s">
        <v>155</v>
      </c>
      <c r="BK199" s="132">
        <f t="shared" si="27"/>
        <v>0</v>
      </c>
      <c r="BL199" s="14" t="s">
        <v>154</v>
      </c>
      <c r="BM199" s="14" t="s">
        <v>373</v>
      </c>
    </row>
    <row r="200" spans="2:65" s="1" customFormat="1" ht="31.5" customHeight="1">
      <c r="B200" s="128"/>
      <c r="C200" s="139" t="s">
        <v>374</v>
      </c>
      <c r="D200" s="139" t="s">
        <v>150</v>
      </c>
      <c r="E200" s="140" t="s">
        <v>375</v>
      </c>
      <c r="F200" s="270" t="s">
        <v>376</v>
      </c>
      <c r="G200" s="271"/>
      <c r="H200" s="271"/>
      <c r="I200" s="271"/>
      <c r="J200" s="141" t="s">
        <v>203</v>
      </c>
      <c r="K200" s="142">
        <v>39.6</v>
      </c>
      <c r="L200" s="272"/>
      <c r="M200" s="271"/>
      <c r="N200" s="272">
        <f t="shared" si="21"/>
        <v>0</v>
      </c>
      <c r="O200" s="271"/>
      <c r="P200" s="271"/>
      <c r="Q200" s="271"/>
      <c r="R200" s="129"/>
      <c r="T200" s="228"/>
      <c r="U200" s="37"/>
      <c r="V200" s="29"/>
      <c r="W200" s="130"/>
      <c r="X200" s="130"/>
      <c r="Y200" s="130"/>
      <c r="Z200" s="130"/>
      <c r="AA200" s="131"/>
      <c r="AE200" s="139"/>
      <c r="AF200" s="139"/>
      <c r="AG200" s="140"/>
      <c r="AH200" s="270"/>
      <c r="AI200" s="271"/>
      <c r="AJ200" s="271"/>
      <c r="AK200" s="271"/>
      <c r="AL200" s="141"/>
      <c r="AM200" s="142"/>
      <c r="AN200" s="272"/>
      <c r="AO200" s="271"/>
      <c r="AP200" s="272"/>
      <c r="AQ200" s="271"/>
      <c r="AR200" s="271"/>
      <c r="AS200" s="271"/>
      <c r="AT200" s="14" t="s">
        <v>150</v>
      </c>
      <c r="AU200" s="14" t="s">
        <v>155</v>
      </c>
      <c r="AY200" s="14" t="s">
        <v>149</v>
      </c>
      <c r="BE200" s="132">
        <f t="shared" si="22"/>
        <v>0</v>
      </c>
      <c r="BF200" s="132">
        <f t="shared" si="23"/>
        <v>0</v>
      </c>
      <c r="BG200" s="132">
        <f t="shared" si="24"/>
        <v>0</v>
      </c>
      <c r="BH200" s="132">
        <f t="shared" si="25"/>
        <v>0</v>
      </c>
      <c r="BI200" s="132">
        <f t="shared" si="26"/>
        <v>0</v>
      </c>
      <c r="BJ200" s="14" t="s">
        <v>155</v>
      </c>
      <c r="BK200" s="132">
        <f t="shared" si="27"/>
        <v>0</v>
      </c>
      <c r="BL200" s="14" t="s">
        <v>154</v>
      </c>
      <c r="BM200" s="14" t="s">
        <v>377</v>
      </c>
    </row>
    <row r="201" spans="2:65" s="1" customFormat="1" ht="31.5" customHeight="1">
      <c r="B201" s="128"/>
      <c r="C201" s="139" t="s">
        <v>378</v>
      </c>
      <c r="D201" s="139" t="s">
        <v>150</v>
      </c>
      <c r="E201" s="140" t="s">
        <v>379</v>
      </c>
      <c r="F201" s="270" t="s">
        <v>380</v>
      </c>
      <c r="G201" s="271"/>
      <c r="H201" s="271"/>
      <c r="I201" s="271"/>
      <c r="J201" s="141" t="s">
        <v>183</v>
      </c>
      <c r="K201" s="142">
        <v>264</v>
      </c>
      <c r="L201" s="272"/>
      <c r="M201" s="271"/>
      <c r="N201" s="272">
        <f t="shared" si="21"/>
        <v>0</v>
      </c>
      <c r="O201" s="271"/>
      <c r="P201" s="271"/>
      <c r="Q201" s="271"/>
      <c r="R201" s="129"/>
      <c r="T201" s="228"/>
      <c r="U201" s="37"/>
      <c r="V201" s="29"/>
      <c r="W201" s="130"/>
      <c r="X201" s="130"/>
      <c r="Y201" s="130"/>
      <c r="Z201" s="130"/>
      <c r="AA201" s="131"/>
      <c r="AE201" s="139"/>
      <c r="AF201" s="139"/>
      <c r="AG201" s="140"/>
      <c r="AH201" s="270"/>
      <c r="AI201" s="271"/>
      <c r="AJ201" s="271"/>
      <c r="AK201" s="271"/>
      <c r="AL201" s="141"/>
      <c r="AM201" s="142"/>
      <c r="AN201" s="272"/>
      <c r="AO201" s="271"/>
      <c r="AP201" s="272"/>
      <c r="AQ201" s="271"/>
      <c r="AR201" s="271"/>
      <c r="AS201" s="271"/>
      <c r="AT201" s="14" t="s">
        <v>150</v>
      </c>
      <c r="AU201" s="14" t="s">
        <v>155</v>
      </c>
      <c r="AY201" s="14" t="s">
        <v>149</v>
      </c>
      <c r="BE201" s="132">
        <f t="shared" si="22"/>
        <v>0</v>
      </c>
      <c r="BF201" s="132">
        <f t="shared" si="23"/>
        <v>0</v>
      </c>
      <c r="BG201" s="132">
        <f t="shared" si="24"/>
        <v>0</v>
      </c>
      <c r="BH201" s="132">
        <f t="shared" si="25"/>
        <v>0</v>
      </c>
      <c r="BI201" s="132">
        <f t="shared" si="26"/>
        <v>0</v>
      </c>
      <c r="BJ201" s="14" t="s">
        <v>155</v>
      </c>
      <c r="BK201" s="132">
        <f t="shared" si="27"/>
        <v>0</v>
      </c>
      <c r="BL201" s="14" t="s">
        <v>154</v>
      </c>
      <c r="BM201" s="14" t="s">
        <v>381</v>
      </c>
    </row>
    <row r="202" spans="2:65" s="1" customFormat="1" ht="31.5" customHeight="1">
      <c r="B202" s="128"/>
      <c r="C202" s="139" t="s">
        <v>382</v>
      </c>
      <c r="D202" s="139" t="s">
        <v>150</v>
      </c>
      <c r="E202" s="140" t="s">
        <v>383</v>
      </c>
      <c r="F202" s="270" t="s">
        <v>384</v>
      </c>
      <c r="G202" s="271"/>
      <c r="H202" s="271"/>
      <c r="I202" s="271"/>
      <c r="J202" s="141" t="s">
        <v>203</v>
      </c>
      <c r="K202" s="142">
        <v>20.16</v>
      </c>
      <c r="L202" s="272"/>
      <c r="M202" s="271"/>
      <c r="N202" s="272">
        <f t="shared" si="21"/>
        <v>0</v>
      </c>
      <c r="O202" s="271"/>
      <c r="P202" s="271"/>
      <c r="Q202" s="271"/>
      <c r="R202" s="129"/>
      <c r="T202" s="228"/>
      <c r="U202" s="37"/>
      <c r="V202" s="29"/>
      <c r="W202" s="130"/>
      <c r="X202" s="130"/>
      <c r="Y202" s="130"/>
      <c r="Z202" s="130"/>
      <c r="AA202" s="131"/>
      <c r="AE202" s="139"/>
      <c r="AF202" s="139"/>
      <c r="AG202" s="140"/>
      <c r="AH202" s="270"/>
      <c r="AI202" s="271"/>
      <c r="AJ202" s="271"/>
      <c r="AK202" s="271"/>
      <c r="AL202" s="141"/>
      <c r="AM202" s="142"/>
      <c r="AN202" s="272"/>
      <c r="AO202" s="271"/>
      <c r="AP202" s="272"/>
      <c r="AQ202" s="271"/>
      <c r="AR202" s="271"/>
      <c r="AS202" s="271"/>
      <c r="AT202" s="14" t="s">
        <v>150</v>
      </c>
      <c r="AU202" s="14" t="s">
        <v>155</v>
      </c>
      <c r="AY202" s="14" t="s">
        <v>149</v>
      </c>
      <c r="BE202" s="132">
        <f t="shared" si="22"/>
        <v>0</v>
      </c>
      <c r="BF202" s="132">
        <f t="shared" si="23"/>
        <v>0</v>
      </c>
      <c r="BG202" s="132">
        <f t="shared" si="24"/>
        <v>0</v>
      </c>
      <c r="BH202" s="132">
        <f t="shared" si="25"/>
        <v>0</v>
      </c>
      <c r="BI202" s="132">
        <f t="shared" si="26"/>
        <v>0</v>
      </c>
      <c r="BJ202" s="14" t="s">
        <v>155</v>
      </c>
      <c r="BK202" s="132">
        <f t="shared" si="27"/>
        <v>0</v>
      </c>
      <c r="BL202" s="14" t="s">
        <v>154</v>
      </c>
      <c r="BM202" s="14" t="s">
        <v>385</v>
      </c>
    </row>
    <row r="203" spans="2:65" s="1" customFormat="1" ht="31.5" customHeight="1">
      <c r="B203" s="128"/>
      <c r="C203" s="139" t="s">
        <v>386</v>
      </c>
      <c r="D203" s="139" t="s">
        <v>150</v>
      </c>
      <c r="E203" s="140" t="s">
        <v>387</v>
      </c>
      <c r="F203" s="270" t="s">
        <v>388</v>
      </c>
      <c r="G203" s="271"/>
      <c r="H203" s="271"/>
      <c r="I203" s="271"/>
      <c r="J203" s="141" t="s">
        <v>183</v>
      </c>
      <c r="K203" s="142">
        <v>8</v>
      </c>
      <c r="L203" s="272"/>
      <c r="M203" s="271"/>
      <c r="N203" s="272">
        <f t="shared" si="21"/>
        <v>0</v>
      </c>
      <c r="O203" s="271"/>
      <c r="P203" s="271"/>
      <c r="Q203" s="271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270"/>
      <c r="AI203" s="271"/>
      <c r="AJ203" s="271"/>
      <c r="AK203" s="271"/>
      <c r="AL203" s="141"/>
      <c r="AM203" s="142"/>
      <c r="AN203" s="272"/>
      <c r="AO203" s="271"/>
      <c r="AP203" s="272"/>
      <c r="AQ203" s="271"/>
      <c r="AR203" s="271"/>
      <c r="AS203" s="271"/>
      <c r="AT203" s="14" t="s">
        <v>150</v>
      </c>
      <c r="AU203" s="14" t="s">
        <v>155</v>
      </c>
      <c r="AY203" s="14" t="s">
        <v>149</v>
      </c>
      <c r="BE203" s="132">
        <f t="shared" si="22"/>
        <v>0</v>
      </c>
      <c r="BF203" s="132">
        <f t="shared" si="23"/>
        <v>0</v>
      </c>
      <c r="BG203" s="132">
        <f t="shared" si="24"/>
        <v>0</v>
      </c>
      <c r="BH203" s="132">
        <f t="shared" si="25"/>
        <v>0</v>
      </c>
      <c r="BI203" s="132">
        <f t="shared" si="26"/>
        <v>0</v>
      </c>
      <c r="BJ203" s="14" t="s">
        <v>155</v>
      </c>
      <c r="BK203" s="132">
        <f t="shared" si="27"/>
        <v>0</v>
      </c>
      <c r="BL203" s="14" t="s">
        <v>154</v>
      </c>
      <c r="BM203" s="14" t="s">
        <v>389</v>
      </c>
    </row>
    <row r="204" spans="2:65" s="1" customFormat="1" ht="31.5" customHeight="1">
      <c r="B204" s="128"/>
      <c r="C204" s="139" t="s">
        <v>390</v>
      </c>
      <c r="D204" s="139" t="s">
        <v>150</v>
      </c>
      <c r="E204" s="140" t="s">
        <v>391</v>
      </c>
      <c r="F204" s="270" t="s">
        <v>392</v>
      </c>
      <c r="G204" s="271"/>
      <c r="H204" s="271"/>
      <c r="I204" s="271"/>
      <c r="J204" s="141" t="s">
        <v>393</v>
      </c>
      <c r="K204" s="142">
        <v>333</v>
      </c>
      <c r="L204" s="272"/>
      <c r="M204" s="271"/>
      <c r="N204" s="272">
        <f t="shared" si="21"/>
        <v>0</v>
      </c>
      <c r="O204" s="271"/>
      <c r="P204" s="271"/>
      <c r="Q204" s="271"/>
      <c r="R204" s="129"/>
      <c r="T204" s="228"/>
      <c r="U204" s="37"/>
      <c r="V204" s="29"/>
      <c r="W204" s="130"/>
      <c r="X204" s="130"/>
      <c r="Y204" s="130"/>
      <c r="Z204" s="130"/>
      <c r="AA204" s="131"/>
      <c r="AE204" s="139"/>
      <c r="AF204" s="139"/>
      <c r="AG204" s="140"/>
      <c r="AH204" s="270"/>
      <c r="AI204" s="271"/>
      <c r="AJ204" s="271"/>
      <c r="AK204" s="271"/>
      <c r="AL204" s="141"/>
      <c r="AM204" s="142"/>
      <c r="AN204" s="272"/>
      <c r="AO204" s="271"/>
      <c r="AP204" s="272"/>
      <c r="AQ204" s="271"/>
      <c r="AR204" s="271"/>
      <c r="AS204" s="271"/>
      <c r="AT204" s="14" t="s">
        <v>150</v>
      </c>
      <c r="AU204" s="14" t="s">
        <v>155</v>
      </c>
      <c r="AY204" s="14" t="s">
        <v>149</v>
      </c>
      <c r="BE204" s="132">
        <f t="shared" si="22"/>
        <v>0</v>
      </c>
      <c r="BF204" s="132">
        <f t="shared" si="23"/>
        <v>0</v>
      </c>
      <c r="BG204" s="132">
        <f t="shared" si="24"/>
        <v>0</v>
      </c>
      <c r="BH204" s="132">
        <f t="shared" si="25"/>
        <v>0</v>
      </c>
      <c r="BI204" s="132">
        <f t="shared" si="26"/>
        <v>0</v>
      </c>
      <c r="BJ204" s="14" t="s">
        <v>155</v>
      </c>
      <c r="BK204" s="132">
        <f t="shared" si="27"/>
        <v>0</v>
      </c>
      <c r="BL204" s="14" t="s">
        <v>154</v>
      </c>
      <c r="BM204" s="14" t="s">
        <v>394</v>
      </c>
    </row>
    <row r="205" spans="2:65" s="1" customFormat="1" ht="31.5" customHeight="1">
      <c r="B205" s="128"/>
      <c r="C205" s="139" t="s">
        <v>395</v>
      </c>
      <c r="D205" s="139" t="s">
        <v>150</v>
      </c>
      <c r="E205" s="140" t="s">
        <v>396</v>
      </c>
      <c r="F205" s="270" t="s">
        <v>397</v>
      </c>
      <c r="G205" s="271"/>
      <c r="H205" s="271"/>
      <c r="I205" s="271"/>
      <c r="J205" s="141" t="s">
        <v>393</v>
      </c>
      <c r="K205" s="142">
        <v>481</v>
      </c>
      <c r="L205" s="272"/>
      <c r="M205" s="271"/>
      <c r="N205" s="272">
        <f t="shared" si="21"/>
        <v>0</v>
      </c>
      <c r="O205" s="271"/>
      <c r="P205" s="271"/>
      <c r="Q205" s="271"/>
      <c r="R205" s="129"/>
      <c r="T205" s="228"/>
      <c r="U205" s="37"/>
      <c r="V205" s="29"/>
      <c r="W205" s="130"/>
      <c r="X205" s="130"/>
      <c r="Y205" s="130"/>
      <c r="Z205" s="130"/>
      <c r="AA205" s="131"/>
      <c r="AE205" s="139"/>
      <c r="AF205" s="139"/>
      <c r="AG205" s="140"/>
      <c r="AH205" s="270"/>
      <c r="AI205" s="271"/>
      <c r="AJ205" s="271"/>
      <c r="AK205" s="271"/>
      <c r="AL205" s="141"/>
      <c r="AM205" s="142"/>
      <c r="AN205" s="272"/>
      <c r="AO205" s="271"/>
      <c r="AP205" s="272"/>
      <c r="AQ205" s="271"/>
      <c r="AR205" s="271"/>
      <c r="AS205" s="271"/>
      <c r="AT205" s="14" t="s">
        <v>150</v>
      </c>
      <c r="AU205" s="14" t="s">
        <v>155</v>
      </c>
      <c r="AY205" s="14" t="s">
        <v>149</v>
      </c>
      <c r="BE205" s="132">
        <f t="shared" si="22"/>
        <v>0</v>
      </c>
      <c r="BF205" s="132">
        <f t="shared" si="23"/>
        <v>0</v>
      </c>
      <c r="BG205" s="132">
        <f t="shared" si="24"/>
        <v>0</v>
      </c>
      <c r="BH205" s="132">
        <f t="shared" si="25"/>
        <v>0</v>
      </c>
      <c r="BI205" s="132">
        <f t="shared" si="26"/>
        <v>0</v>
      </c>
      <c r="BJ205" s="14" t="s">
        <v>155</v>
      </c>
      <c r="BK205" s="132">
        <f t="shared" si="27"/>
        <v>0</v>
      </c>
      <c r="BL205" s="14" t="s">
        <v>154</v>
      </c>
      <c r="BM205" s="14" t="s">
        <v>398</v>
      </c>
    </row>
    <row r="206" spans="2:65" s="1" customFormat="1" ht="31.5" customHeight="1">
      <c r="B206" s="128"/>
      <c r="C206" s="139" t="s">
        <v>399</v>
      </c>
      <c r="D206" s="139" t="s">
        <v>150</v>
      </c>
      <c r="E206" s="140" t="s">
        <v>400</v>
      </c>
      <c r="F206" s="270" t="s">
        <v>401</v>
      </c>
      <c r="G206" s="271"/>
      <c r="H206" s="271"/>
      <c r="I206" s="271"/>
      <c r="J206" s="141" t="s">
        <v>393</v>
      </c>
      <c r="K206" s="142">
        <v>74</v>
      </c>
      <c r="L206" s="272"/>
      <c r="M206" s="271"/>
      <c r="N206" s="272">
        <f t="shared" si="21"/>
        <v>0</v>
      </c>
      <c r="O206" s="271"/>
      <c r="P206" s="271"/>
      <c r="Q206" s="271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270"/>
      <c r="AI206" s="271"/>
      <c r="AJ206" s="271"/>
      <c r="AK206" s="271"/>
      <c r="AL206" s="141"/>
      <c r="AM206" s="142"/>
      <c r="AN206" s="272"/>
      <c r="AO206" s="271"/>
      <c r="AP206" s="272"/>
      <c r="AQ206" s="271"/>
      <c r="AR206" s="271"/>
      <c r="AS206" s="271"/>
      <c r="AT206" s="14" t="s">
        <v>150</v>
      </c>
      <c r="AU206" s="14" t="s">
        <v>155</v>
      </c>
      <c r="AY206" s="14" t="s">
        <v>149</v>
      </c>
      <c r="BE206" s="132">
        <f t="shared" si="22"/>
        <v>0</v>
      </c>
      <c r="BF206" s="132">
        <f t="shared" si="23"/>
        <v>0</v>
      </c>
      <c r="BG206" s="132">
        <f t="shared" si="24"/>
        <v>0</v>
      </c>
      <c r="BH206" s="132">
        <f t="shared" si="25"/>
        <v>0</v>
      </c>
      <c r="BI206" s="132">
        <f t="shared" si="26"/>
        <v>0</v>
      </c>
      <c r="BJ206" s="14" t="s">
        <v>155</v>
      </c>
      <c r="BK206" s="132">
        <f t="shared" si="27"/>
        <v>0</v>
      </c>
      <c r="BL206" s="14" t="s">
        <v>154</v>
      </c>
      <c r="BM206" s="14" t="s">
        <v>402</v>
      </c>
    </row>
    <row r="207" spans="2:65" s="1" customFormat="1" ht="31.5" customHeight="1">
      <c r="B207" s="128"/>
      <c r="C207" s="139" t="s">
        <v>403</v>
      </c>
      <c r="D207" s="139" t="s">
        <v>150</v>
      </c>
      <c r="E207" s="140" t="s">
        <v>404</v>
      </c>
      <c r="F207" s="270" t="s">
        <v>405</v>
      </c>
      <c r="G207" s="271"/>
      <c r="H207" s="271"/>
      <c r="I207" s="271"/>
      <c r="J207" s="141" t="s">
        <v>393</v>
      </c>
      <c r="K207" s="142">
        <v>555</v>
      </c>
      <c r="L207" s="272"/>
      <c r="M207" s="271"/>
      <c r="N207" s="272">
        <f t="shared" si="21"/>
        <v>0</v>
      </c>
      <c r="O207" s="271"/>
      <c r="P207" s="271"/>
      <c r="Q207" s="271"/>
      <c r="R207" s="129"/>
      <c r="T207" s="228"/>
      <c r="U207" s="37"/>
      <c r="V207" s="29"/>
      <c r="W207" s="130"/>
      <c r="X207" s="130"/>
      <c r="Y207" s="130"/>
      <c r="Z207" s="130"/>
      <c r="AA207" s="131"/>
      <c r="AE207" s="139"/>
      <c r="AF207" s="139"/>
      <c r="AG207" s="140"/>
      <c r="AH207" s="270"/>
      <c r="AI207" s="271"/>
      <c r="AJ207" s="271"/>
      <c r="AK207" s="271"/>
      <c r="AL207" s="141"/>
      <c r="AM207" s="142"/>
      <c r="AN207" s="272"/>
      <c r="AO207" s="271"/>
      <c r="AP207" s="272"/>
      <c r="AQ207" s="271"/>
      <c r="AR207" s="271"/>
      <c r="AS207" s="271"/>
      <c r="AT207" s="14" t="s">
        <v>150</v>
      </c>
      <c r="AU207" s="14" t="s">
        <v>155</v>
      </c>
      <c r="AY207" s="14" t="s">
        <v>149</v>
      </c>
      <c r="BE207" s="132">
        <f t="shared" si="22"/>
        <v>0</v>
      </c>
      <c r="BF207" s="132">
        <f t="shared" si="23"/>
        <v>0</v>
      </c>
      <c r="BG207" s="132">
        <f t="shared" si="24"/>
        <v>0</v>
      </c>
      <c r="BH207" s="132">
        <f t="shared" si="25"/>
        <v>0</v>
      </c>
      <c r="BI207" s="132">
        <f t="shared" si="26"/>
        <v>0</v>
      </c>
      <c r="BJ207" s="14" t="s">
        <v>155</v>
      </c>
      <c r="BK207" s="132">
        <f t="shared" si="27"/>
        <v>0</v>
      </c>
      <c r="BL207" s="14" t="s">
        <v>154</v>
      </c>
      <c r="BM207" s="14" t="s">
        <v>406</v>
      </c>
    </row>
    <row r="208" spans="2:65" s="1" customFormat="1" ht="31.5" customHeight="1">
      <c r="B208" s="128"/>
      <c r="C208" s="139" t="s">
        <v>407</v>
      </c>
      <c r="D208" s="139" t="s">
        <v>150</v>
      </c>
      <c r="E208" s="140" t="s">
        <v>408</v>
      </c>
      <c r="F208" s="270" t="s">
        <v>409</v>
      </c>
      <c r="G208" s="271"/>
      <c r="H208" s="271"/>
      <c r="I208" s="271"/>
      <c r="J208" s="141" t="s">
        <v>393</v>
      </c>
      <c r="K208" s="142">
        <v>74</v>
      </c>
      <c r="L208" s="272"/>
      <c r="M208" s="271"/>
      <c r="N208" s="272">
        <f t="shared" si="21"/>
        <v>0</v>
      </c>
      <c r="O208" s="271"/>
      <c r="P208" s="271"/>
      <c r="Q208" s="271"/>
      <c r="R208" s="129"/>
      <c r="T208" s="228"/>
      <c r="U208" s="37"/>
      <c r="V208" s="29"/>
      <c r="W208" s="130"/>
      <c r="X208" s="130"/>
      <c r="Y208" s="130"/>
      <c r="Z208" s="130"/>
      <c r="AA208" s="131"/>
      <c r="AE208" s="139"/>
      <c r="AF208" s="139"/>
      <c r="AG208" s="140"/>
      <c r="AH208" s="270"/>
      <c r="AI208" s="271"/>
      <c r="AJ208" s="271"/>
      <c r="AK208" s="271"/>
      <c r="AL208" s="141"/>
      <c r="AM208" s="142"/>
      <c r="AN208" s="272"/>
      <c r="AO208" s="271"/>
      <c r="AP208" s="272"/>
      <c r="AQ208" s="271"/>
      <c r="AR208" s="271"/>
      <c r="AS208" s="271"/>
      <c r="AT208" s="14" t="s">
        <v>150</v>
      </c>
      <c r="AU208" s="14" t="s">
        <v>155</v>
      </c>
      <c r="AY208" s="14" t="s">
        <v>149</v>
      </c>
      <c r="BE208" s="132">
        <f t="shared" si="22"/>
        <v>0</v>
      </c>
      <c r="BF208" s="132">
        <f t="shared" si="23"/>
        <v>0</v>
      </c>
      <c r="BG208" s="132">
        <f t="shared" si="24"/>
        <v>0</v>
      </c>
      <c r="BH208" s="132">
        <f t="shared" si="25"/>
        <v>0</v>
      </c>
      <c r="BI208" s="132">
        <f t="shared" si="26"/>
        <v>0</v>
      </c>
      <c r="BJ208" s="14" t="s">
        <v>155</v>
      </c>
      <c r="BK208" s="132">
        <f t="shared" si="27"/>
        <v>0</v>
      </c>
      <c r="BL208" s="14" t="s">
        <v>154</v>
      </c>
      <c r="BM208" s="14" t="s">
        <v>410</v>
      </c>
    </row>
    <row r="209" spans="2:65" s="1" customFormat="1" ht="31.5" customHeight="1">
      <c r="B209" s="128"/>
      <c r="C209" s="139" t="s">
        <v>411</v>
      </c>
      <c r="D209" s="139" t="s">
        <v>150</v>
      </c>
      <c r="E209" s="140" t="s">
        <v>412</v>
      </c>
      <c r="F209" s="270" t="s">
        <v>413</v>
      </c>
      <c r="G209" s="271"/>
      <c r="H209" s="271"/>
      <c r="I209" s="271"/>
      <c r="J209" s="141" t="s">
        <v>266</v>
      </c>
      <c r="K209" s="142">
        <v>41</v>
      </c>
      <c r="L209" s="272"/>
      <c r="M209" s="271"/>
      <c r="N209" s="272">
        <f t="shared" si="21"/>
        <v>0</v>
      </c>
      <c r="O209" s="271"/>
      <c r="P209" s="271"/>
      <c r="Q209" s="271"/>
      <c r="R209" s="129"/>
      <c r="T209" s="228"/>
      <c r="U209" s="37"/>
      <c r="V209" s="29"/>
      <c r="W209" s="130"/>
      <c r="X209" s="130"/>
      <c r="Y209" s="130"/>
      <c r="Z209" s="130"/>
      <c r="AA209" s="131"/>
      <c r="AE209" s="139"/>
      <c r="AF209" s="139"/>
      <c r="AG209" s="140"/>
      <c r="AH209" s="270"/>
      <c r="AI209" s="271"/>
      <c r="AJ209" s="271"/>
      <c r="AK209" s="271"/>
      <c r="AL209" s="141"/>
      <c r="AM209" s="142"/>
      <c r="AN209" s="272"/>
      <c r="AO209" s="271"/>
      <c r="AP209" s="272"/>
      <c r="AQ209" s="271"/>
      <c r="AR209" s="271"/>
      <c r="AS209" s="271"/>
      <c r="AT209" s="14" t="s">
        <v>150</v>
      </c>
      <c r="AU209" s="14" t="s">
        <v>155</v>
      </c>
      <c r="AY209" s="14" t="s">
        <v>149</v>
      </c>
      <c r="BE209" s="132">
        <f t="shared" si="22"/>
        <v>0</v>
      </c>
      <c r="BF209" s="132">
        <f t="shared" si="23"/>
        <v>0</v>
      </c>
      <c r="BG209" s="132">
        <f t="shared" si="24"/>
        <v>0</v>
      </c>
      <c r="BH209" s="132">
        <f t="shared" si="25"/>
        <v>0</v>
      </c>
      <c r="BI209" s="132">
        <f t="shared" si="26"/>
        <v>0</v>
      </c>
      <c r="BJ209" s="14" t="s">
        <v>155</v>
      </c>
      <c r="BK209" s="132">
        <f t="shared" si="27"/>
        <v>0</v>
      </c>
      <c r="BL209" s="14" t="s">
        <v>154</v>
      </c>
      <c r="BM209" s="14" t="s">
        <v>414</v>
      </c>
    </row>
    <row r="210" spans="2:65" s="1" customFormat="1" ht="31.5" customHeight="1">
      <c r="B210" s="128"/>
      <c r="C210" s="139" t="s">
        <v>415</v>
      </c>
      <c r="D210" s="139" t="s">
        <v>150</v>
      </c>
      <c r="E210" s="140" t="s">
        <v>416</v>
      </c>
      <c r="F210" s="270" t="s">
        <v>417</v>
      </c>
      <c r="G210" s="271"/>
      <c r="H210" s="271"/>
      <c r="I210" s="271"/>
      <c r="J210" s="141" t="s">
        <v>266</v>
      </c>
      <c r="K210" s="142">
        <v>17.32</v>
      </c>
      <c r="L210" s="272"/>
      <c r="M210" s="271"/>
      <c r="N210" s="272">
        <f aca="true" t="shared" si="28" ref="N210:N228">ROUND(L210*K210,2)</f>
        <v>0</v>
      </c>
      <c r="O210" s="271"/>
      <c r="P210" s="271"/>
      <c r="Q210" s="271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270"/>
      <c r="AI210" s="271"/>
      <c r="AJ210" s="271"/>
      <c r="AK210" s="271"/>
      <c r="AL210" s="141"/>
      <c r="AM210" s="142"/>
      <c r="AN210" s="272"/>
      <c r="AO210" s="271"/>
      <c r="AP210" s="272"/>
      <c r="AQ210" s="271"/>
      <c r="AR210" s="271"/>
      <c r="AS210" s="271"/>
      <c r="AT210" s="14" t="s">
        <v>150</v>
      </c>
      <c r="AU210" s="14" t="s">
        <v>155</v>
      </c>
      <c r="AY210" s="14" t="s">
        <v>149</v>
      </c>
      <c r="BE210" s="132">
        <f aca="true" t="shared" si="29" ref="BE210:BE228">IF(U210="základná",N210,0)</f>
        <v>0</v>
      </c>
      <c r="BF210" s="132">
        <f aca="true" t="shared" si="30" ref="BF210:BF228">IF(U210="znížená",N210,0)</f>
        <v>0</v>
      </c>
      <c r="BG210" s="132">
        <f aca="true" t="shared" si="31" ref="BG210:BG228">IF(U210="zákl. prenesená",N210,0)</f>
        <v>0</v>
      </c>
      <c r="BH210" s="132">
        <f aca="true" t="shared" si="32" ref="BH210:BH228">IF(U210="zníž. prenesená",N210,0)</f>
        <v>0</v>
      </c>
      <c r="BI210" s="132">
        <f aca="true" t="shared" si="33" ref="BI210:BI228">IF(U210="nulová",N210,0)</f>
        <v>0</v>
      </c>
      <c r="BJ210" s="14" t="s">
        <v>155</v>
      </c>
      <c r="BK210" s="132">
        <f aca="true" t="shared" si="34" ref="BK210:BK228">ROUND(L210*K210,2)</f>
        <v>0</v>
      </c>
      <c r="BL210" s="14" t="s">
        <v>154</v>
      </c>
      <c r="BM210" s="14" t="s">
        <v>418</v>
      </c>
    </row>
    <row r="211" spans="2:65" s="1" customFormat="1" ht="31.5" customHeight="1">
      <c r="B211" s="128"/>
      <c r="C211" s="139" t="s">
        <v>419</v>
      </c>
      <c r="D211" s="139" t="s">
        <v>150</v>
      </c>
      <c r="E211" s="140" t="s">
        <v>420</v>
      </c>
      <c r="F211" s="270" t="s">
        <v>421</v>
      </c>
      <c r="G211" s="271"/>
      <c r="H211" s="271"/>
      <c r="I211" s="271"/>
      <c r="J211" s="141" t="s">
        <v>210</v>
      </c>
      <c r="K211" s="142">
        <v>1</v>
      </c>
      <c r="L211" s="272"/>
      <c r="M211" s="271"/>
      <c r="N211" s="272">
        <f t="shared" si="28"/>
        <v>0</v>
      </c>
      <c r="O211" s="271"/>
      <c r="P211" s="271"/>
      <c r="Q211" s="271"/>
      <c r="R211" s="129"/>
      <c r="T211" s="228"/>
      <c r="U211" s="37"/>
      <c r="V211" s="29"/>
      <c r="W211" s="130"/>
      <c r="X211" s="130"/>
      <c r="Y211" s="130"/>
      <c r="Z211" s="130"/>
      <c r="AA211" s="131"/>
      <c r="AE211" s="139"/>
      <c r="AF211" s="139"/>
      <c r="AG211" s="140"/>
      <c r="AH211" s="270"/>
      <c r="AI211" s="271"/>
      <c r="AJ211" s="271"/>
      <c r="AK211" s="271"/>
      <c r="AL211" s="141"/>
      <c r="AM211" s="142"/>
      <c r="AN211" s="272"/>
      <c r="AO211" s="271"/>
      <c r="AP211" s="272"/>
      <c r="AQ211" s="271"/>
      <c r="AR211" s="271"/>
      <c r="AS211" s="271"/>
      <c r="AT211" s="14" t="s">
        <v>150</v>
      </c>
      <c r="AU211" s="14" t="s">
        <v>155</v>
      </c>
      <c r="AY211" s="14" t="s">
        <v>149</v>
      </c>
      <c r="BE211" s="132">
        <f t="shared" si="29"/>
        <v>0</v>
      </c>
      <c r="BF211" s="132">
        <f t="shared" si="30"/>
        <v>0</v>
      </c>
      <c r="BG211" s="132">
        <f t="shared" si="31"/>
        <v>0</v>
      </c>
      <c r="BH211" s="132">
        <f t="shared" si="32"/>
        <v>0</v>
      </c>
      <c r="BI211" s="132">
        <f t="shared" si="33"/>
        <v>0</v>
      </c>
      <c r="BJ211" s="14" t="s">
        <v>155</v>
      </c>
      <c r="BK211" s="132">
        <f t="shared" si="34"/>
        <v>0</v>
      </c>
      <c r="BL211" s="14" t="s">
        <v>154</v>
      </c>
      <c r="BM211" s="14" t="s">
        <v>422</v>
      </c>
    </row>
    <row r="212" spans="2:65" s="1" customFormat="1" ht="22.5" customHeight="1">
      <c r="B212" s="128"/>
      <c r="C212" s="139" t="s">
        <v>423</v>
      </c>
      <c r="D212" s="139" t="s">
        <v>150</v>
      </c>
      <c r="E212" s="140" t="s">
        <v>424</v>
      </c>
      <c r="F212" s="270" t="s">
        <v>425</v>
      </c>
      <c r="G212" s="271"/>
      <c r="H212" s="271"/>
      <c r="I212" s="271"/>
      <c r="J212" s="141" t="s">
        <v>210</v>
      </c>
      <c r="K212" s="142">
        <v>1</v>
      </c>
      <c r="L212" s="272"/>
      <c r="M212" s="271"/>
      <c r="N212" s="272">
        <f t="shared" si="28"/>
        <v>0</v>
      </c>
      <c r="O212" s="271"/>
      <c r="P212" s="271"/>
      <c r="Q212" s="271"/>
      <c r="R212" s="129"/>
      <c r="T212" s="228"/>
      <c r="U212" s="37"/>
      <c r="V212" s="29"/>
      <c r="W212" s="130"/>
      <c r="X212" s="130"/>
      <c r="Y212" s="130"/>
      <c r="Z212" s="130"/>
      <c r="AA212" s="131"/>
      <c r="AE212" s="139"/>
      <c r="AF212" s="139"/>
      <c r="AG212" s="140"/>
      <c r="AH212" s="270"/>
      <c r="AI212" s="271"/>
      <c r="AJ212" s="271"/>
      <c r="AK212" s="271"/>
      <c r="AL212" s="141"/>
      <c r="AM212" s="142"/>
      <c r="AN212" s="272"/>
      <c r="AO212" s="271"/>
      <c r="AP212" s="272"/>
      <c r="AQ212" s="271"/>
      <c r="AR212" s="271"/>
      <c r="AS212" s="271"/>
      <c r="AT212" s="14" t="s">
        <v>150</v>
      </c>
      <c r="AU212" s="14" t="s">
        <v>155</v>
      </c>
      <c r="AY212" s="14" t="s">
        <v>149</v>
      </c>
      <c r="BE212" s="132">
        <f t="shared" si="29"/>
        <v>0</v>
      </c>
      <c r="BF212" s="132">
        <f t="shared" si="30"/>
        <v>0</v>
      </c>
      <c r="BG212" s="132">
        <f t="shared" si="31"/>
        <v>0</v>
      </c>
      <c r="BH212" s="132">
        <f t="shared" si="32"/>
        <v>0</v>
      </c>
      <c r="BI212" s="132">
        <f t="shared" si="33"/>
        <v>0</v>
      </c>
      <c r="BJ212" s="14" t="s">
        <v>155</v>
      </c>
      <c r="BK212" s="132">
        <f t="shared" si="34"/>
        <v>0</v>
      </c>
      <c r="BL212" s="14" t="s">
        <v>154</v>
      </c>
      <c r="BM212" s="14" t="s">
        <v>426</v>
      </c>
    </row>
    <row r="213" spans="2:65" s="1" customFormat="1" ht="44.25" customHeight="1">
      <c r="B213" s="128"/>
      <c r="C213" s="139" t="s">
        <v>427</v>
      </c>
      <c r="D213" s="139" t="s">
        <v>150</v>
      </c>
      <c r="E213" s="140" t="s">
        <v>428</v>
      </c>
      <c r="F213" s="270" t="s">
        <v>429</v>
      </c>
      <c r="G213" s="271"/>
      <c r="H213" s="271"/>
      <c r="I213" s="271"/>
      <c r="J213" s="141" t="s">
        <v>210</v>
      </c>
      <c r="K213" s="142">
        <v>1</v>
      </c>
      <c r="L213" s="272"/>
      <c r="M213" s="271"/>
      <c r="N213" s="272">
        <f t="shared" si="28"/>
        <v>0</v>
      </c>
      <c r="O213" s="271"/>
      <c r="P213" s="271"/>
      <c r="Q213" s="271"/>
      <c r="R213" s="129"/>
      <c r="T213" s="228"/>
      <c r="U213" s="37"/>
      <c r="V213" s="29"/>
      <c r="W213" s="130"/>
      <c r="X213" s="130"/>
      <c r="Y213" s="130"/>
      <c r="Z213" s="130"/>
      <c r="AA213" s="131"/>
      <c r="AE213" s="139"/>
      <c r="AF213" s="139"/>
      <c r="AG213" s="140"/>
      <c r="AH213" s="270"/>
      <c r="AI213" s="271"/>
      <c r="AJ213" s="271"/>
      <c r="AK213" s="271"/>
      <c r="AL213" s="141"/>
      <c r="AM213" s="142"/>
      <c r="AN213" s="272"/>
      <c r="AO213" s="271"/>
      <c r="AP213" s="272"/>
      <c r="AQ213" s="271"/>
      <c r="AR213" s="271"/>
      <c r="AS213" s="271"/>
      <c r="AT213" s="14" t="s">
        <v>150</v>
      </c>
      <c r="AU213" s="14" t="s">
        <v>155</v>
      </c>
      <c r="AY213" s="14" t="s">
        <v>149</v>
      </c>
      <c r="BE213" s="132">
        <f t="shared" si="29"/>
        <v>0</v>
      </c>
      <c r="BF213" s="132">
        <f t="shared" si="30"/>
        <v>0</v>
      </c>
      <c r="BG213" s="132">
        <f t="shared" si="31"/>
        <v>0</v>
      </c>
      <c r="BH213" s="132">
        <f t="shared" si="32"/>
        <v>0</v>
      </c>
      <c r="BI213" s="132">
        <f t="shared" si="33"/>
        <v>0</v>
      </c>
      <c r="BJ213" s="14" t="s">
        <v>155</v>
      </c>
      <c r="BK213" s="132">
        <f t="shared" si="34"/>
        <v>0</v>
      </c>
      <c r="BL213" s="14" t="s">
        <v>154</v>
      </c>
      <c r="BM213" s="14" t="s">
        <v>430</v>
      </c>
    </row>
    <row r="214" spans="2:65" s="1" customFormat="1" ht="22.5" customHeight="1">
      <c r="B214" s="128"/>
      <c r="C214" s="139" t="s">
        <v>431</v>
      </c>
      <c r="D214" s="139" t="s">
        <v>150</v>
      </c>
      <c r="E214" s="140" t="s">
        <v>432</v>
      </c>
      <c r="F214" s="270" t="s">
        <v>433</v>
      </c>
      <c r="G214" s="271"/>
      <c r="H214" s="271"/>
      <c r="I214" s="271"/>
      <c r="J214" s="141" t="s">
        <v>210</v>
      </c>
      <c r="K214" s="142">
        <v>1</v>
      </c>
      <c r="L214" s="272"/>
      <c r="M214" s="271"/>
      <c r="N214" s="272">
        <f t="shared" si="28"/>
        <v>0</v>
      </c>
      <c r="O214" s="271"/>
      <c r="P214" s="271"/>
      <c r="Q214" s="271"/>
      <c r="R214" s="129"/>
      <c r="T214" s="228"/>
      <c r="U214" s="37"/>
      <c r="V214" s="29"/>
      <c r="W214" s="130"/>
      <c r="X214" s="130"/>
      <c r="Y214" s="130"/>
      <c r="Z214" s="130"/>
      <c r="AA214" s="131"/>
      <c r="AE214" s="139"/>
      <c r="AF214" s="139"/>
      <c r="AG214" s="140"/>
      <c r="AH214" s="270"/>
      <c r="AI214" s="271"/>
      <c r="AJ214" s="271"/>
      <c r="AK214" s="271"/>
      <c r="AL214" s="141"/>
      <c r="AM214" s="142"/>
      <c r="AN214" s="272"/>
      <c r="AO214" s="271"/>
      <c r="AP214" s="272"/>
      <c r="AQ214" s="271"/>
      <c r="AR214" s="271"/>
      <c r="AS214" s="271"/>
      <c r="AT214" s="14" t="s">
        <v>150</v>
      </c>
      <c r="AU214" s="14" t="s">
        <v>155</v>
      </c>
      <c r="AY214" s="14" t="s">
        <v>149</v>
      </c>
      <c r="BE214" s="132">
        <f t="shared" si="29"/>
        <v>0</v>
      </c>
      <c r="BF214" s="132">
        <f t="shared" si="30"/>
        <v>0</v>
      </c>
      <c r="BG214" s="132">
        <f t="shared" si="31"/>
        <v>0</v>
      </c>
      <c r="BH214" s="132">
        <f t="shared" si="32"/>
        <v>0</v>
      </c>
      <c r="BI214" s="132">
        <f t="shared" si="33"/>
        <v>0</v>
      </c>
      <c r="BJ214" s="14" t="s">
        <v>155</v>
      </c>
      <c r="BK214" s="132">
        <f t="shared" si="34"/>
        <v>0</v>
      </c>
      <c r="BL214" s="14" t="s">
        <v>154</v>
      </c>
      <c r="BM214" s="14" t="s">
        <v>434</v>
      </c>
    </row>
    <row r="215" spans="2:65" s="1" customFormat="1" ht="22.5" customHeight="1">
      <c r="B215" s="128"/>
      <c r="C215" s="139" t="s">
        <v>435</v>
      </c>
      <c r="D215" s="139" t="s">
        <v>150</v>
      </c>
      <c r="E215" s="140" t="s">
        <v>436</v>
      </c>
      <c r="F215" s="270" t="s">
        <v>437</v>
      </c>
      <c r="G215" s="271"/>
      <c r="H215" s="271"/>
      <c r="I215" s="271"/>
      <c r="J215" s="141" t="s">
        <v>210</v>
      </c>
      <c r="K215" s="142">
        <v>1</v>
      </c>
      <c r="L215" s="272"/>
      <c r="M215" s="271"/>
      <c r="N215" s="272">
        <f t="shared" si="28"/>
        <v>0</v>
      </c>
      <c r="O215" s="271"/>
      <c r="P215" s="271"/>
      <c r="Q215" s="271"/>
      <c r="R215" s="129"/>
      <c r="T215" s="228"/>
      <c r="U215" s="37"/>
      <c r="V215" s="29"/>
      <c r="W215" s="130"/>
      <c r="X215" s="130"/>
      <c r="Y215" s="130"/>
      <c r="Z215" s="130"/>
      <c r="AA215" s="131"/>
      <c r="AE215" s="139"/>
      <c r="AF215" s="139"/>
      <c r="AG215" s="140"/>
      <c r="AH215" s="270"/>
      <c r="AI215" s="271"/>
      <c r="AJ215" s="271"/>
      <c r="AK215" s="271"/>
      <c r="AL215" s="141"/>
      <c r="AM215" s="142"/>
      <c r="AN215" s="272"/>
      <c r="AO215" s="271"/>
      <c r="AP215" s="272"/>
      <c r="AQ215" s="271"/>
      <c r="AR215" s="271"/>
      <c r="AS215" s="271"/>
      <c r="AT215" s="14" t="s">
        <v>150</v>
      </c>
      <c r="AU215" s="14" t="s">
        <v>155</v>
      </c>
      <c r="AY215" s="14" t="s">
        <v>149</v>
      </c>
      <c r="BE215" s="132">
        <f t="shared" si="29"/>
        <v>0</v>
      </c>
      <c r="BF215" s="132">
        <f t="shared" si="30"/>
        <v>0</v>
      </c>
      <c r="BG215" s="132">
        <f t="shared" si="31"/>
        <v>0</v>
      </c>
      <c r="BH215" s="132">
        <f t="shared" si="32"/>
        <v>0</v>
      </c>
      <c r="BI215" s="132">
        <f t="shared" si="33"/>
        <v>0</v>
      </c>
      <c r="BJ215" s="14" t="s">
        <v>155</v>
      </c>
      <c r="BK215" s="132">
        <f t="shared" si="34"/>
        <v>0</v>
      </c>
      <c r="BL215" s="14" t="s">
        <v>154</v>
      </c>
      <c r="BM215" s="14" t="s">
        <v>438</v>
      </c>
    </row>
    <row r="216" spans="2:65" s="1" customFormat="1" ht="31.5" customHeight="1">
      <c r="B216" s="128"/>
      <c r="C216" s="139" t="s">
        <v>439</v>
      </c>
      <c r="D216" s="139" t="s">
        <v>150</v>
      </c>
      <c r="E216" s="140" t="s">
        <v>440</v>
      </c>
      <c r="F216" s="270" t="s">
        <v>441</v>
      </c>
      <c r="G216" s="271"/>
      <c r="H216" s="271"/>
      <c r="I216" s="271"/>
      <c r="J216" s="141" t="s">
        <v>210</v>
      </c>
      <c r="K216" s="142">
        <v>1</v>
      </c>
      <c r="L216" s="272"/>
      <c r="M216" s="271"/>
      <c r="N216" s="272">
        <f t="shared" si="28"/>
        <v>0</v>
      </c>
      <c r="O216" s="271"/>
      <c r="P216" s="271"/>
      <c r="Q216" s="271"/>
      <c r="R216" s="129"/>
      <c r="T216" s="228"/>
      <c r="U216" s="37"/>
      <c r="V216" s="29"/>
      <c r="W216" s="130"/>
      <c r="X216" s="130"/>
      <c r="Y216" s="130"/>
      <c r="Z216" s="130"/>
      <c r="AA216" s="131"/>
      <c r="AE216" s="139"/>
      <c r="AF216" s="139"/>
      <c r="AG216" s="140"/>
      <c r="AH216" s="270"/>
      <c r="AI216" s="271"/>
      <c r="AJ216" s="271"/>
      <c r="AK216" s="271"/>
      <c r="AL216" s="141"/>
      <c r="AM216" s="142"/>
      <c r="AN216" s="272"/>
      <c r="AO216" s="271"/>
      <c r="AP216" s="272"/>
      <c r="AQ216" s="271"/>
      <c r="AR216" s="271"/>
      <c r="AS216" s="271"/>
      <c r="AT216" s="14" t="s">
        <v>150</v>
      </c>
      <c r="AU216" s="14" t="s">
        <v>155</v>
      </c>
      <c r="AY216" s="14" t="s">
        <v>149</v>
      </c>
      <c r="BE216" s="132">
        <f t="shared" si="29"/>
        <v>0</v>
      </c>
      <c r="BF216" s="132">
        <f t="shared" si="30"/>
        <v>0</v>
      </c>
      <c r="BG216" s="132">
        <f t="shared" si="31"/>
        <v>0</v>
      </c>
      <c r="BH216" s="132">
        <f t="shared" si="32"/>
        <v>0</v>
      </c>
      <c r="BI216" s="132">
        <f t="shared" si="33"/>
        <v>0</v>
      </c>
      <c r="BJ216" s="14" t="s">
        <v>155</v>
      </c>
      <c r="BK216" s="132">
        <f t="shared" si="34"/>
        <v>0</v>
      </c>
      <c r="BL216" s="14" t="s">
        <v>154</v>
      </c>
      <c r="BM216" s="14" t="s">
        <v>442</v>
      </c>
    </row>
    <row r="217" spans="2:65" s="1" customFormat="1" ht="44.25" customHeight="1">
      <c r="B217" s="128"/>
      <c r="C217" s="139" t="s">
        <v>443</v>
      </c>
      <c r="D217" s="139" t="s">
        <v>150</v>
      </c>
      <c r="E217" s="140" t="s">
        <v>444</v>
      </c>
      <c r="F217" s="270" t="s">
        <v>445</v>
      </c>
      <c r="G217" s="271"/>
      <c r="H217" s="271"/>
      <c r="I217" s="271"/>
      <c r="J217" s="141" t="s">
        <v>203</v>
      </c>
      <c r="K217" s="142">
        <v>508</v>
      </c>
      <c r="L217" s="272"/>
      <c r="M217" s="271"/>
      <c r="N217" s="272">
        <f t="shared" si="28"/>
        <v>0</v>
      </c>
      <c r="O217" s="271"/>
      <c r="P217" s="271"/>
      <c r="Q217" s="271"/>
      <c r="R217" s="129"/>
      <c r="T217" s="228"/>
      <c r="U217" s="37"/>
      <c r="V217" s="29"/>
      <c r="W217" s="130"/>
      <c r="X217" s="130"/>
      <c r="Y217" s="130"/>
      <c r="Z217" s="130"/>
      <c r="AA217" s="131"/>
      <c r="AE217" s="139"/>
      <c r="AF217" s="139"/>
      <c r="AG217" s="140"/>
      <c r="AH217" s="270"/>
      <c r="AI217" s="271"/>
      <c r="AJ217" s="271"/>
      <c r="AK217" s="271"/>
      <c r="AL217" s="141"/>
      <c r="AM217" s="142"/>
      <c r="AN217" s="272"/>
      <c r="AO217" s="271"/>
      <c r="AP217" s="272"/>
      <c r="AQ217" s="271"/>
      <c r="AR217" s="271"/>
      <c r="AS217" s="271"/>
      <c r="AT217" s="14" t="s">
        <v>150</v>
      </c>
      <c r="AU217" s="14" t="s">
        <v>155</v>
      </c>
      <c r="AY217" s="14" t="s">
        <v>149</v>
      </c>
      <c r="BE217" s="132">
        <f t="shared" si="29"/>
        <v>0</v>
      </c>
      <c r="BF217" s="132">
        <f t="shared" si="30"/>
        <v>0</v>
      </c>
      <c r="BG217" s="132">
        <f t="shared" si="31"/>
        <v>0</v>
      </c>
      <c r="BH217" s="132">
        <f t="shared" si="32"/>
        <v>0</v>
      </c>
      <c r="BI217" s="132">
        <f t="shared" si="33"/>
        <v>0</v>
      </c>
      <c r="BJ217" s="14" t="s">
        <v>155</v>
      </c>
      <c r="BK217" s="132">
        <f t="shared" si="34"/>
        <v>0</v>
      </c>
      <c r="BL217" s="14" t="s">
        <v>154</v>
      </c>
      <c r="BM217" s="14" t="s">
        <v>446</v>
      </c>
    </row>
    <row r="218" spans="2:65" s="1" customFormat="1" ht="44.25" customHeight="1">
      <c r="B218" s="128"/>
      <c r="C218" s="139" t="s">
        <v>447</v>
      </c>
      <c r="D218" s="139" t="s">
        <v>150</v>
      </c>
      <c r="E218" s="140" t="s">
        <v>448</v>
      </c>
      <c r="F218" s="270" t="s">
        <v>449</v>
      </c>
      <c r="G218" s="271"/>
      <c r="H218" s="271"/>
      <c r="I218" s="271"/>
      <c r="J218" s="141" t="s">
        <v>203</v>
      </c>
      <c r="K218" s="142">
        <v>370.31</v>
      </c>
      <c r="L218" s="272"/>
      <c r="M218" s="271"/>
      <c r="N218" s="272">
        <f t="shared" si="28"/>
        <v>0</v>
      </c>
      <c r="O218" s="271"/>
      <c r="P218" s="271"/>
      <c r="Q218" s="271"/>
      <c r="R218" s="129"/>
      <c r="T218" s="228"/>
      <c r="U218" s="37"/>
      <c r="V218" s="29"/>
      <c r="W218" s="130"/>
      <c r="X218" s="130"/>
      <c r="Y218" s="130"/>
      <c r="Z218" s="130"/>
      <c r="AA218" s="131"/>
      <c r="AE218" s="139"/>
      <c r="AF218" s="139"/>
      <c r="AG218" s="140"/>
      <c r="AH218" s="270"/>
      <c r="AI218" s="271"/>
      <c r="AJ218" s="271"/>
      <c r="AK218" s="271"/>
      <c r="AL218" s="141"/>
      <c r="AM218" s="142"/>
      <c r="AN218" s="272"/>
      <c r="AO218" s="271"/>
      <c r="AP218" s="272"/>
      <c r="AQ218" s="271"/>
      <c r="AR218" s="271"/>
      <c r="AS218" s="271"/>
      <c r="AT218" s="14" t="s">
        <v>150</v>
      </c>
      <c r="AU218" s="14" t="s">
        <v>155</v>
      </c>
      <c r="AY218" s="14" t="s">
        <v>149</v>
      </c>
      <c r="BE218" s="132">
        <f t="shared" si="29"/>
        <v>0</v>
      </c>
      <c r="BF218" s="132">
        <f t="shared" si="30"/>
        <v>0</v>
      </c>
      <c r="BG218" s="132">
        <f t="shared" si="31"/>
        <v>0</v>
      </c>
      <c r="BH218" s="132">
        <f t="shared" si="32"/>
        <v>0</v>
      </c>
      <c r="BI218" s="132">
        <f t="shared" si="33"/>
        <v>0</v>
      </c>
      <c r="BJ218" s="14" t="s">
        <v>155</v>
      </c>
      <c r="BK218" s="132">
        <f t="shared" si="34"/>
        <v>0</v>
      </c>
      <c r="BL218" s="14" t="s">
        <v>154</v>
      </c>
      <c r="BM218" s="14" t="s">
        <v>450</v>
      </c>
    </row>
    <row r="219" spans="2:65" s="1" customFormat="1" ht="31.5" customHeight="1">
      <c r="B219" s="128"/>
      <c r="C219" s="139" t="s">
        <v>451</v>
      </c>
      <c r="D219" s="139" t="s">
        <v>150</v>
      </c>
      <c r="E219" s="140" t="s">
        <v>452</v>
      </c>
      <c r="F219" s="270" t="s">
        <v>453</v>
      </c>
      <c r="G219" s="271"/>
      <c r="H219" s="271"/>
      <c r="I219" s="271"/>
      <c r="J219" s="141" t="s">
        <v>203</v>
      </c>
      <c r="K219" s="142">
        <v>188.748</v>
      </c>
      <c r="L219" s="272"/>
      <c r="M219" s="271"/>
      <c r="N219" s="272">
        <f t="shared" si="28"/>
        <v>0</v>
      </c>
      <c r="O219" s="271"/>
      <c r="P219" s="271"/>
      <c r="Q219" s="271"/>
      <c r="R219" s="129"/>
      <c r="T219" s="228"/>
      <c r="U219" s="37"/>
      <c r="V219" s="29"/>
      <c r="W219" s="130"/>
      <c r="X219" s="130"/>
      <c r="Y219" s="130"/>
      <c r="Z219" s="130"/>
      <c r="AA219" s="131"/>
      <c r="AE219" s="139"/>
      <c r="AF219" s="139"/>
      <c r="AG219" s="140"/>
      <c r="AH219" s="270"/>
      <c r="AI219" s="271"/>
      <c r="AJ219" s="271"/>
      <c r="AK219" s="271"/>
      <c r="AL219" s="141"/>
      <c r="AM219" s="142"/>
      <c r="AN219" s="272"/>
      <c r="AO219" s="271"/>
      <c r="AP219" s="272"/>
      <c r="AQ219" s="271"/>
      <c r="AR219" s="271"/>
      <c r="AS219" s="271"/>
      <c r="AT219" s="14" t="s">
        <v>150</v>
      </c>
      <c r="AU219" s="14" t="s">
        <v>155</v>
      </c>
      <c r="AY219" s="14" t="s">
        <v>149</v>
      </c>
      <c r="BE219" s="132">
        <f t="shared" si="29"/>
        <v>0</v>
      </c>
      <c r="BF219" s="132">
        <f t="shared" si="30"/>
        <v>0</v>
      </c>
      <c r="BG219" s="132">
        <f t="shared" si="31"/>
        <v>0</v>
      </c>
      <c r="BH219" s="132">
        <f t="shared" si="32"/>
        <v>0</v>
      </c>
      <c r="BI219" s="132">
        <f t="shared" si="33"/>
        <v>0</v>
      </c>
      <c r="BJ219" s="14" t="s">
        <v>155</v>
      </c>
      <c r="BK219" s="132">
        <f t="shared" si="34"/>
        <v>0</v>
      </c>
      <c r="BL219" s="14" t="s">
        <v>154</v>
      </c>
      <c r="BM219" s="14" t="s">
        <v>454</v>
      </c>
    </row>
    <row r="220" spans="2:65" s="1" customFormat="1" ht="31.5" customHeight="1">
      <c r="B220" s="128"/>
      <c r="C220" s="139" t="s">
        <v>455</v>
      </c>
      <c r="D220" s="139" t="s">
        <v>150</v>
      </c>
      <c r="E220" s="140" t="s">
        <v>456</v>
      </c>
      <c r="F220" s="270" t="s">
        <v>457</v>
      </c>
      <c r="G220" s="271"/>
      <c r="H220" s="271"/>
      <c r="I220" s="271"/>
      <c r="J220" s="141" t="s">
        <v>203</v>
      </c>
      <c r="K220" s="142">
        <v>26.6</v>
      </c>
      <c r="L220" s="272"/>
      <c r="M220" s="271"/>
      <c r="N220" s="272">
        <f t="shared" si="28"/>
        <v>0</v>
      </c>
      <c r="O220" s="271"/>
      <c r="P220" s="271"/>
      <c r="Q220" s="271"/>
      <c r="R220" s="129"/>
      <c r="T220" s="228"/>
      <c r="U220" s="37"/>
      <c r="V220" s="29"/>
      <c r="W220" s="130"/>
      <c r="X220" s="130"/>
      <c r="Y220" s="130"/>
      <c r="Z220" s="130"/>
      <c r="AA220" s="131"/>
      <c r="AE220" s="139"/>
      <c r="AF220" s="139"/>
      <c r="AG220" s="140"/>
      <c r="AH220" s="270"/>
      <c r="AI220" s="271"/>
      <c r="AJ220" s="271"/>
      <c r="AK220" s="271"/>
      <c r="AL220" s="141"/>
      <c r="AM220" s="142"/>
      <c r="AN220" s="272"/>
      <c r="AO220" s="271"/>
      <c r="AP220" s="272"/>
      <c r="AQ220" s="271"/>
      <c r="AR220" s="271"/>
      <c r="AS220" s="271"/>
      <c r="AT220" s="14" t="s">
        <v>150</v>
      </c>
      <c r="AU220" s="14" t="s">
        <v>155</v>
      </c>
      <c r="AY220" s="14" t="s">
        <v>149</v>
      </c>
      <c r="BE220" s="132">
        <f t="shared" si="29"/>
        <v>0</v>
      </c>
      <c r="BF220" s="132">
        <f t="shared" si="30"/>
        <v>0</v>
      </c>
      <c r="BG220" s="132">
        <f t="shared" si="31"/>
        <v>0</v>
      </c>
      <c r="BH220" s="132">
        <f t="shared" si="32"/>
        <v>0</v>
      </c>
      <c r="BI220" s="132">
        <f t="shared" si="33"/>
        <v>0</v>
      </c>
      <c r="BJ220" s="14" t="s">
        <v>155</v>
      </c>
      <c r="BK220" s="132">
        <f t="shared" si="34"/>
        <v>0</v>
      </c>
      <c r="BL220" s="14" t="s">
        <v>154</v>
      </c>
      <c r="BM220" s="14" t="s">
        <v>458</v>
      </c>
    </row>
    <row r="221" spans="2:65" s="1" customFormat="1" ht="31.5" customHeight="1">
      <c r="B221" s="128"/>
      <c r="C221" s="139" t="s">
        <v>459</v>
      </c>
      <c r="D221" s="139" t="s">
        <v>150</v>
      </c>
      <c r="E221" s="140" t="s">
        <v>460</v>
      </c>
      <c r="F221" s="270" t="s">
        <v>461</v>
      </c>
      <c r="G221" s="271"/>
      <c r="H221" s="271"/>
      <c r="I221" s="271"/>
      <c r="J221" s="141" t="s">
        <v>174</v>
      </c>
      <c r="K221" s="142">
        <v>117.668</v>
      </c>
      <c r="L221" s="272"/>
      <c r="M221" s="271"/>
      <c r="N221" s="272">
        <f t="shared" si="28"/>
        <v>0</v>
      </c>
      <c r="O221" s="271"/>
      <c r="P221" s="271"/>
      <c r="Q221" s="271"/>
      <c r="R221" s="129"/>
      <c r="T221" s="228"/>
      <c r="U221" s="37"/>
      <c r="V221" s="29"/>
      <c r="W221" s="130"/>
      <c r="X221" s="130"/>
      <c r="Y221" s="130"/>
      <c r="Z221" s="130"/>
      <c r="AA221" s="131"/>
      <c r="AE221" s="139"/>
      <c r="AF221" s="139"/>
      <c r="AG221" s="140"/>
      <c r="AH221" s="270"/>
      <c r="AI221" s="271"/>
      <c r="AJ221" s="271"/>
      <c r="AK221" s="271"/>
      <c r="AL221" s="141"/>
      <c r="AM221" s="142"/>
      <c r="AN221" s="272"/>
      <c r="AO221" s="271"/>
      <c r="AP221" s="272"/>
      <c r="AQ221" s="271"/>
      <c r="AR221" s="271"/>
      <c r="AS221" s="271"/>
      <c r="AT221" s="14" t="s">
        <v>150</v>
      </c>
      <c r="AU221" s="14" t="s">
        <v>155</v>
      </c>
      <c r="AY221" s="14" t="s">
        <v>149</v>
      </c>
      <c r="BE221" s="132">
        <f t="shared" si="29"/>
        <v>0</v>
      </c>
      <c r="BF221" s="132">
        <f t="shared" si="30"/>
        <v>0</v>
      </c>
      <c r="BG221" s="132">
        <f t="shared" si="31"/>
        <v>0</v>
      </c>
      <c r="BH221" s="132">
        <f t="shared" si="32"/>
        <v>0</v>
      </c>
      <c r="BI221" s="132">
        <f t="shared" si="33"/>
        <v>0</v>
      </c>
      <c r="BJ221" s="14" t="s">
        <v>155</v>
      </c>
      <c r="BK221" s="132">
        <f t="shared" si="34"/>
        <v>0</v>
      </c>
      <c r="BL221" s="14" t="s">
        <v>154</v>
      </c>
      <c r="BM221" s="14" t="s">
        <v>462</v>
      </c>
    </row>
    <row r="222" spans="2:65" s="1" customFormat="1" ht="31.5" customHeight="1">
      <c r="B222" s="128"/>
      <c r="C222" s="139" t="s">
        <v>463</v>
      </c>
      <c r="D222" s="139" t="s">
        <v>150</v>
      </c>
      <c r="E222" s="140" t="s">
        <v>464</v>
      </c>
      <c r="F222" s="270" t="s">
        <v>465</v>
      </c>
      <c r="G222" s="271"/>
      <c r="H222" s="271"/>
      <c r="I222" s="271"/>
      <c r="J222" s="141" t="s">
        <v>174</v>
      </c>
      <c r="K222" s="142">
        <v>117.668</v>
      </c>
      <c r="L222" s="272"/>
      <c r="M222" s="271"/>
      <c r="N222" s="272">
        <f t="shared" si="28"/>
        <v>0</v>
      </c>
      <c r="O222" s="271"/>
      <c r="P222" s="271"/>
      <c r="Q222" s="271"/>
      <c r="R222" s="129"/>
      <c r="T222" s="228"/>
      <c r="U222" s="37"/>
      <c r="V222" s="29"/>
      <c r="W222" s="130"/>
      <c r="X222" s="130"/>
      <c r="Y222" s="130"/>
      <c r="Z222" s="130"/>
      <c r="AA222" s="131"/>
      <c r="AE222" s="139"/>
      <c r="AF222" s="139"/>
      <c r="AG222" s="140"/>
      <c r="AH222" s="270"/>
      <c r="AI222" s="271"/>
      <c r="AJ222" s="271"/>
      <c r="AK222" s="271"/>
      <c r="AL222" s="141"/>
      <c r="AM222" s="142"/>
      <c r="AN222" s="272"/>
      <c r="AO222" s="271"/>
      <c r="AP222" s="272"/>
      <c r="AQ222" s="271"/>
      <c r="AR222" s="271"/>
      <c r="AS222" s="271"/>
      <c r="AT222" s="14" t="s">
        <v>150</v>
      </c>
      <c r="AU222" s="14" t="s">
        <v>155</v>
      </c>
      <c r="AY222" s="14" t="s">
        <v>149</v>
      </c>
      <c r="BE222" s="132">
        <f t="shared" si="29"/>
        <v>0</v>
      </c>
      <c r="BF222" s="132">
        <f t="shared" si="30"/>
        <v>0</v>
      </c>
      <c r="BG222" s="132">
        <f t="shared" si="31"/>
        <v>0</v>
      </c>
      <c r="BH222" s="132">
        <f t="shared" si="32"/>
        <v>0</v>
      </c>
      <c r="BI222" s="132">
        <f t="shared" si="33"/>
        <v>0</v>
      </c>
      <c r="BJ222" s="14" t="s">
        <v>155</v>
      </c>
      <c r="BK222" s="132">
        <f t="shared" si="34"/>
        <v>0</v>
      </c>
      <c r="BL222" s="14" t="s">
        <v>154</v>
      </c>
      <c r="BM222" s="14" t="s">
        <v>466</v>
      </c>
    </row>
    <row r="223" spans="2:65" s="1" customFormat="1" ht="31.5" customHeight="1">
      <c r="B223" s="128"/>
      <c r="C223" s="139" t="s">
        <v>467</v>
      </c>
      <c r="D223" s="139" t="s">
        <v>150</v>
      </c>
      <c r="E223" s="140" t="s">
        <v>468</v>
      </c>
      <c r="F223" s="270" t="s">
        <v>469</v>
      </c>
      <c r="G223" s="271"/>
      <c r="H223" s="271"/>
      <c r="I223" s="271"/>
      <c r="J223" s="141" t="s">
        <v>174</v>
      </c>
      <c r="K223" s="142">
        <v>117.668</v>
      </c>
      <c r="L223" s="272"/>
      <c r="M223" s="271"/>
      <c r="N223" s="272">
        <f t="shared" si="28"/>
        <v>0</v>
      </c>
      <c r="O223" s="271"/>
      <c r="P223" s="271"/>
      <c r="Q223" s="271"/>
      <c r="R223" s="129"/>
      <c r="T223" s="228"/>
      <c r="U223" s="37"/>
      <c r="V223" s="29"/>
      <c r="W223" s="130"/>
      <c r="X223" s="130"/>
      <c r="Y223" s="130"/>
      <c r="Z223" s="130"/>
      <c r="AA223" s="131"/>
      <c r="AE223" s="139"/>
      <c r="AF223" s="139"/>
      <c r="AG223" s="140"/>
      <c r="AH223" s="270"/>
      <c r="AI223" s="271"/>
      <c r="AJ223" s="271"/>
      <c r="AK223" s="271"/>
      <c r="AL223" s="141"/>
      <c r="AM223" s="142"/>
      <c r="AN223" s="272"/>
      <c r="AO223" s="271"/>
      <c r="AP223" s="272"/>
      <c r="AQ223" s="271"/>
      <c r="AR223" s="271"/>
      <c r="AS223" s="271"/>
      <c r="AT223" s="14" t="s">
        <v>150</v>
      </c>
      <c r="AU223" s="14" t="s">
        <v>155</v>
      </c>
      <c r="AY223" s="14" t="s">
        <v>149</v>
      </c>
      <c r="BE223" s="132">
        <f t="shared" si="29"/>
        <v>0</v>
      </c>
      <c r="BF223" s="132">
        <f t="shared" si="30"/>
        <v>0</v>
      </c>
      <c r="BG223" s="132">
        <f t="shared" si="31"/>
        <v>0</v>
      </c>
      <c r="BH223" s="132">
        <f t="shared" si="32"/>
        <v>0</v>
      </c>
      <c r="BI223" s="132">
        <f t="shared" si="33"/>
        <v>0</v>
      </c>
      <c r="BJ223" s="14" t="s">
        <v>155</v>
      </c>
      <c r="BK223" s="132">
        <f t="shared" si="34"/>
        <v>0</v>
      </c>
      <c r="BL223" s="14" t="s">
        <v>154</v>
      </c>
      <c r="BM223" s="14" t="s">
        <v>470</v>
      </c>
    </row>
    <row r="224" spans="2:65" s="1" customFormat="1" ht="31.5" customHeight="1">
      <c r="B224" s="128"/>
      <c r="C224" s="139" t="s">
        <v>471</v>
      </c>
      <c r="D224" s="139" t="s">
        <v>150</v>
      </c>
      <c r="E224" s="140" t="s">
        <v>472</v>
      </c>
      <c r="F224" s="270" t="s">
        <v>473</v>
      </c>
      <c r="G224" s="271"/>
      <c r="H224" s="271"/>
      <c r="I224" s="271"/>
      <c r="J224" s="141" t="s">
        <v>174</v>
      </c>
      <c r="K224" s="142">
        <v>117.668</v>
      </c>
      <c r="L224" s="272"/>
      <c r="M224" s="271"/>
      <c r="N224" s="272">
        <f t="shared" si="28"/>
        <v>0</v>
      </c>
      <c r="O224" s="271"/>
      <c r="P224" s="271"/>
      <c r="Q224" s="271"/>
      <c r="R224" s="129"/>
      <c r="T224" s="228"/>
      <c r="U224" s="37"/>
      <c r="V224" s="29"/>
      <c r="W224" s="130"/>
      <c r="X224" s="130"/>
      <c r="Y224" s="130"/>
      <c r="Z224" s="130"/>
      <c r="AA224" s="131"/>
      <c r="AE224" s="139"/>
      <c r="AF224" s="139"/>
      <c r="AG224" s="140"/>
      <c r="AH224" s="270"/>
      <c r="AI224" s="271"/>
      <c r="AJ224" s="271"/>
      <c r="AK224" s="271"/>
      <c r="AL224" s="141"/>
      <c r="AM224" s="142"/>
      <c r="AN224" s="272"/>
      <c r="AO224" s="271"/>
      <c r="AP224" s="272"/>
      <c r="AQ224" s="271"/>
      <c r="AR224" s="271"/>
      <c r="AS224" s="271"/>
      <c r="AT224" s="14" t="s">
        <v>150</v>
      </c>
      <c r="AU224" s="14" t="s">
        <v>155</v>
      </c>
      <c r="AY224" s="14" t="s">
        <v>149</v>
      </c>
      <c r="BE224" s="132">
        <f t="shared" si="29"/>
        <v>0</v>
      </c>
      <c r="BF224" s="132">
        <f t="shared" si="30"/>
        <v>0</v>
      </c>
      <c r="BG224" s="132">
        <f t="shared" si="31"/>
        <v>0</v>
      </c>
      <c r="BH224" s="132">
        <f t="shared" si="32"/>
        <v>0</v>
      </c>
      <c r="BI224" s="132">
        <f t="shared" si="33"/>
        <v>0</v>
      </c>
      <c r="BJ224" s="14" t="s">
        <v>155</v>
      </c>
      <c r="BK224" s="132">
        <f t="shared" si="34"/>
        <v>0</v>
      </c>
      <c r="BL224" s="14" t="s">
        <v>154</v>
      </c>
      <c r="BM224" s="14" t="s">
        <v>474</v>
      </c>
    </row>
    <row r="225" spans="2:65" s="1" customFormat="1" ht="31.5" customHeight="1">
      <c r="B225" s="128"/>
      <c r="C225" s="139" t="s">
        <v>475</v>
      </c>
      <c r="D225" s="139" t="s">
        <v>150</v>
      </c>
      <c r="E225" s="140" t="s">
        <v>476</v>
      </c>
      <c r="F225" s="270" t="s">
        <v>477</v>
      </c>
      <c r="G225" s="271"/>
      <c r="H225" s="271"/>
      <c r="I225" s="271"/>
      <c r="J225" s="141" t="s">
        <v>174</v>
      </c>
      <c r="K225" s="142">
        <v>2353.36</v>
      </c>
      <c r="L225" s="272"/>
      <c r="M225" s="271"/>
      <c r="N225" s="272">
        <f t="shared" si="28"/>
        <v>0</v>
      </c>
      <c r="O225" s="271"/>
      <c r="P225" s="271"/>
      <c r="Q225" s="271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270"/>
      <c r="AI225" s="271"/>
      <c r="AJ225" s="271"/>
      <c r="AK225" s="271"/>
      <c r="AL225" s="141"/>
      <c r="AM225" s="142"/>
      <c r="AN225" s="272"/>
      <c r="AO225" s="271"/>
      <c r="AP225" s="272"/>
      <c r="AQ225" s="271"/>
      <c r="AR225" s="271"/>
      <c r="AS225" s="271"/>
      <c r="AT225" s="14" t="s">
        <v>150</v>
      </c>
      <c r="AU225" s="14" t="s">
        <v>155</v>
      </c>
      <c r="AY225" s="14" t="s">
        <v>149</v>
      </c>
      <c r="BE225" s="132">
        <f t="shared" si="29"/>
        <v>0</v>
      </c>
      <c r="BF225" s="132">
        <f t="shared" si="30"/>
        <v>0</v>
      </c>
      <c r="BG225" s="132">
        <f t="shared" si="31"/>
        <v>0</v>
      </c>
      <c r="BH225" s="132">
        <f t="shared" si="32"/>
        <v>0</v>
      </c>
      <c r="BI225" s="132">
        <f t="shared" si="33"/>
        <v>0</v>
      </c>
      <c r="BJ225" s="14" t="s">
        <v>155</v>
      </c>
      <c r="BK225" s="132">
        <f t="shared" si="34"/>
        <v>0</v>
      </c>
      <c r="BL225" s="14" t="s">
        <v>154</v>
      </c>
      <c r="BM225" s="14" t="s">
        <v>478</v>
      </c>
    </row>
    <row r="226" spans="2:65" s="1" customFormat="1" ht="31.5" customHeight="1">
      <c r="B226" s="128"/>
      <c r="C226" s="139" t="s">
        <v>479</v>
      </c>
      <c r="D226" s="139" t="s">
        <v>150</v>
      </c>
      <c r="E226" s="140" t="s">
        <v>480</v>
      </c>
      <c r="F226" s="270" t="s">
        <v>481</v>
      </c>
      <c r="G226" s="271"/>
      <c r="H226" s="271"/>
      <c r="I226" s="271"/>
      <c r="J226" s="141" t="s">
        <v>174</v>
      </c>
      <c r="K226" s="142">
        <v>117.668</v>
      </c>
      <c r="L226" s="272"/>
      <c r="M226" s="271"/>
      <c r="N226" s="272">
        <f t="shared" si="28"/>
        <v>0</v>
      </c>
      <c r="O226" s="271"/>
      <c r="P226" s="271"/>
      <c r="Q226" s="271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270"/>
      <c r="AI226" s="271"/>
      <c r="AJ226" s="271"/>
      <c r="AK226" s="271"/>
      <c r="AL226" s="141"/>
      <c r="AM226" s="142"/>
      <c r="AN226" s="272"/>
      <c r="AO226" s="271"/>
      <c r="AP226" s="272"/>
      <c r="AQ226" s="271"/>
      <c r="AR226" s="271"/>
      <c r="AS226" s="271"/>
      <c r="AT226" s="14" t="s">
        <v>150</v>
      </c>
      <c r="AU226" s="14" t="s">
        <v>155</v>
      </c>
      <c r="AY226" s="14" t="s">
        <v>149</v>
      </c>
      <c r="BE226" s="132">
        <f t="shared" si="29"/>
        <v>0</v>
      </c>
      <c r="BF226" s="132">
        <f t="shared" si="30"/>
        <v>0</v>
      </c>
      <c r="BG226" s="132">
        <f t="shared" si="31"/>
        <v>0</v>
      </c>
      <c r="BH226" s="132">
        <f t="shared" si="32"/>
        <v>0</v>
      </c>
      <c r="BI226" s="132">
        <f t="shared" si="33"/>
        <v>0</v>
      </c>
      <c r="BJ226" s="14" t="s">
        <v>155</v>
      </c>
      <c r="BK226" s="132">
        <f t="shared" si="34"/>
        <v>0</v>
      </c>
      <c r="BL226" s="14" t="s">
        <v>154</v>
      </c>
      <c r="BM226" s="14" t="s">
        <v>482</v>
      </c>
    </row>
    <row r="227" spans="2:65" s="1" customFormat="1" ht="31.5" customHeight="1">
      <c r="B227" s="128"/>
      <c r="C227" s="139" t="s">
        <v>483</v>
      </c>
      <c r="D227" s="139" t="s">
        <v>150</v>
      </c>
      <c r="E227" s="140" t="s">
        <v>484</v>
      </c>
      <c r="F227" s="270" t="s">
        <v>485</v>
      </c>
      <c r="G227" s="271"/>
      <c r="H227" s="271"/>
      <c r="I227" s="271"/>
      <c r="J227" s="141" t="s">
        <v>174</v>
      </c>
      <c r="K227" s="142">
        <v>941.344</v>
      </c>
      <c r="L227" s="272"/>
      <c r="M227" s="271"/>
      <c r="N227" s="272">
        <f t="shared" si="28"/>
        <v>0</v>
      </c>
      <c r="O227" s="271"/>
      <c r="P227" s="271"/>
      <c r="Q227" s="271"/>
      <c r="R227" s="129"/>
      <c r="T227" s="228"/>
      <c r="U227" s="37"/>
      <c r="V227" s="29"/>
      <c r="W227" s="130"/>
      <c r="X227" s="130"/>
      <c r="Y227" s="130"/>
      <c r="Z227" s="130"/>
      <c r="AA227" s="131"/>
      <c r="AE227" s="139"/>
      <c r="AF227" s="139"/>
      <c r="AG227" s="140"/>
      <c r="AH227" s="270"/>
      <c r="AI227" s="271"/>
      <c r="AJ227" s="271"/>
      <c r="AK227" s="271"/>
      <c r="AL227" s="141"/>
      <c r="AM227" s="142"/>
      <c r="AN227" s="272"/>
      <c r="AO227" s="271"/>
      <c r="AP227" s="272"/>
      <c r="AQ227" s="271"/>
      <c r="AR227" s="271"/>
      <c r="AS227" s="271"/>
      <c r="AT227" s="14" t="s">
        <v>150</v>
      </c>
      <c r="AU227" s="14" t="s">
        <v>155</v>
      </c>
      <c r="AY227" s="14" t="s">
        <v>149</v>
      </c>
      <c r="BE227" s="132">
        <f t="shared" si="29"/>
        <v>0</v>
      </c>
      <c r="BF227" s="132">
        <f t="shared" si="30"/>
        <v>0</v>
      </c>
      <c r="BG227" s="132">
        <f t="shared" si="31"/>
        <v>0</v>
      </c>
      <c r="BH227" s="132">
        <f t="shared" si="32"/>
        <v>0</v>
      </c>
      <c r="BI227" s="132">
        <f t="shared" si="33"/>
        <v>0</v>
      </c>
      <c r="BJ227" s="14" t="s">
        <v>155</v>
      </c>
      <c r="BK227" s="132">
        <f t="shared" si="34"/>
        <v>0</v>
      </c>
      <c r="BL227" s="14" t="s">
        <v>154</v>
      </c>
      <c r="BM227" s="14" t="s">
        <v>486</v>
      </c>
    </row>
    <row r="228" spans="2:65" s="1" customFormat="1" ht="31.5" customHeight="1">
      <c r="B228" s="128"/>
      <c r="C228" s="139" t="s">
        <v>487</v>
      </c>
      <c r="D228" s="139" t="s">
        <v>150</v>
      </c>
      <c r="E228" s="140" t="s">
        <v>488</v>
      </c>
      <c r="F228" s="270" t="s">
        <v>489</v>
      </c>
      <c r="G228" s="271"/>
      <c r="H228" s="271"/>
      <c r="I228" s="271"/>
      <c r="J228" s="141" t="s">
        <v>174</v>
      </c>
      <c r="K228" s="142">
        <v>117.668</v>
      </c>
      <c r="L228" s="272"/>
      <c r="M228" s="271"/>
      <c r="N228" s="272">
        <f t="shared" si="28"/>
        <v>0</v>
      </c>
      <c r="O228" s="271"/>
      <c r="P228" s="271"/>
      <c r="Q228" s="271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270"/>
      <c r="AI228" s="271"/>
      <c r="AJ228" s="271"/>
      <c r="AK228" s="271"/>
      <c r="AL228" s="141"/>
      <c r="AM228" s="142"/>
      <c r="AN228" s="272"/>
      <c r="AO228" s="271"/>
      <c r="AP228" s="272"/>
      <c r="AQ228" s="271"/>
      <c r="AR228" s="271"/>
      <c r="AS228" s="271"/>
      <c r="AT228" s="14" t="s">
        <v>150</v>
      </c>
      <c r="AU228" s="14" t="s">
        <v>155</v>
      </c>
      <c r="AY228" s="14" t="s">
        <v>149</v>
      </c>
      <c r="BE228" s="132">
        <f t="shared" si="29"/>
        <v>0</v>
      </c>
      <c r="BF228" s="132">
        <f t="shared" si="30"/>
        <v>0</v>
      </c>
      <c r="BG228" s="132">
        <f t="shared" si="31"/>
        <v>0</v>
      </c>
      <c r="BH228" s="132">
        <f t="shared" si="32"/>
        <v>0</v>
      </c>
      <c r="BI228" s="132">
        <f t="shared" si="33"/>
        <v>0</v>
      </c>
      <c r="BJ228" s="14" t="s">
        <v>155</v>
      </c>
      <c r="BK228" s="132">
        <f t="shared" si="34"/>
        <v>0</v>
      </c>
      <c r="BL228" s="14" t="s">
        <v>154</v>
      </c>
      <c r="BM228" s="14" t="s">
        <v>490</v>
      </c>
    </row>
    <row r="229" spans="2:63" s="9" customFormat="1" ht="29.25" customHeight="1">
      <c r="B229" s="119"/>
      <c r="C229" s="136"/>
      <c r="D229" s="138" t="s">
        <v>115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274">
        <f>BK229</f>
        <v>0</v>
      </c>
      <c r="O229" s="275"/>
      <c r="P229" s="275"/>
      <c r="Q229" s="275"/>
      <c r="R229" s="121"/>
      <c r="S229" s="1"/>
      <c r="T229" s="228"/>
      <c r="U229" s="37"/>
      <c r="V229" s="29"/>
      <c r="W229" s="130"/>
      <c r="X229" s="130"/>
      <c r="Y229" s="130"/>
      <c r="Z229" s="130"/>
      <c r="AA229" s="131"/>
      <c r="AB229" s="1"/>
      <c r="AC229" s="1"/>
      <c r="AD229" s="1"/>
      <c r="AE229" s="136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274"/>
      <c r="AQ229" s="275"/>
      <c r="AR229" s="275"/>
      <c r="AS229" s="275"/>
      <c r="AT229" s="126" t="s">
        <v>71</v>
      </c>
      <c r="AU229" s="126" t="s">
        <v>79</v>
      </c>
      <c r="AY229" s="125" t="s">
        <v>149</v>
      </c>
      <c r="BK229" s="127">
        <f>BK230</f>
        <v>0</v>
      </c>
    </row>
    <row r="230" spans="2:65" s="1" customFormat="1" ht="31.5" customHeight="1">
      <c r="B230" s="128"/>
      <c r="C230" s="139" t="s">
        <v>491</v>
      </c>
      <c r="D230" s="139" t="s">
        <v>150</v>
      </c>
      <c r="E230" s="140" t="s">
        <v>492</v>
      </c>
      <c r="F230" s="270" t="s">
        <v>493</v>
      </c>
      <c r="G230" s="271"/>
      <c r="H230" s="271"/>
      <c r="I230" s="271"/>
      <c r="J230" s="141" t="s">
        <v>174</v>
      </c>
      <c r="K230" s="142">
        <v>255.052</v>
      </c>
      <c r="L230" s="272"/>
      <c r="M230" s="271"/>
      <c r="N230" s="272">
        <f>ROUND(L230*K230,2)</f>
        <v>0</v>
      </c>
      <c r="O230" s="271"/>
      <c r="P230" s="271"/>
      <c r="Q230" s="271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270"/>
      <c r="AI230" s="271"/>
      <c r="AJ230" s="271"/>
      <c r="AK230" s="271"/>
      <c r="AL230" s="141"/>
      <c r="AM230" s="142"/>
      <c r="AN230" s="272"/>
      <c r="AO230" s="271"/>
      <c r="AP230" s="272"/>
      <c r="AQ230" s="271"/>
      <c r="AR230" s="271"/>
      <c r="AS230" s="271"/>
      <c r="AT230" s="14" t="s">
        <v>150</v>
      </c>
      <c r="AU230" s="14" t="s">
        <v>155</v>
      </c>
      <c r="AY230" s="14" t="s">
        <v>149</v>
      </c>
      <c r="BE230" s="132">
        <f>IF(U230="základná",N230,0)</f>
        <v>0</v>
      </c>
      <c r="BF230" s="132">
        <f>IF(U230="znížená",N230,0)</f>
        <v>0</v>
      </c>
      <c r="BG230" s="132">
        <f>IF(U230="zákl. prenesená",N230,0)</f>
        <v>0</v>
      </c>
      <c r="BH230" s="132">
        <f>IF(U230="zníž. prenesená",N230,0)</f>
        <v>0</v>
      </c>
      <c r="BI230" s="132">
        <f>IF(U230="nulová",N230,0)</f>
        <v>0</v>
      </c>
      <c r="BJ230" s="14" t="s">
        <v>155</v>
      </c>
      <c r="BK230" s="132">
        <f>ROUND(L230*K230,2)</f>
        <v>0</v>
      </c>
      <c r="BL230" s="14" t="s">
        <v>154</v>
      </c>
      <c r="BM230" s="14" t="s">
        <v>494</v>
      </c>
    </row>
    <row r="231" spans="2:63" s="9" customFormat="1" ht="36.75" customHeight="1">
      <c r="B231" s="119"/>
      <c r="C231" s="136"/>
      <c r="D231" s="137" t="s">
        <v>116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279">
        <f>BK231</f>
        <v>0</v>
      </c>
      <c r="O231" s="280"/>
      <c r="P231" s="280"/>
      <c r="Q231" s="280"/>
      <c r="R231" s="121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6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279"/>
      <c r="AQ231" s="280"/>
      <c r="AR231" s="280"/>
      <c r="AS231" s="280"/>
      <c r="AT231" s="126" t="s">
        <v>71</v>
      </c>
      <c r="AU231" s="126" t="s">
        <v>72</v>
      </c>
      <c r="AY231" s="125" t="s">
        <v>149</v>
      </c>
      <c r="BK231" s="127">
        <f>BK232+BK234+BK238+BK242+BK247+BK249+BK280+BK290+BK296+BK299+BK318+BK321+BK325+BK329</f>
        <v>0</v>
      </c>
    </row>
    <row r="232" spans="2:63" s="9" customFormat="1" ht="19.5" customHeight="1">
      <c r="B232" s="119"/>
      <c r="C232" s="136"/>
      <c r="D232" s="138" t="s">
        <v>117</v>
      </c>
      <c r="E232" s="138"/>
      <c r="F232" s="138"/>
      <c r="G232" s="138"/>
      <c r="H232" s="138"/>
      <c r="I232" s="138"/>
      <c r="J232" s="138"/>
      <c r="K232" s="138"/>
      <c r="L232" s="138"/>
      <c r="M232" s="138"/>
      <c r="N232" s="281">
        <f>BK232</f>
        <v>0</v>
      </c>
      <c r="O232" s="282"/>
      <c r="P232" s="282"/>
      <c r="Q232" s="282"/>
      <c r="R232" s="121"/>
      <c r="S232" s="1"/>
      <c r="T232" s="228"/>
      <c r="U232" s="37"/>
      <c r="V232" s="29"/>
      <c r="W232" s="130"/>
      <c r="X232" s="130"/>
      <c r="Y232" s="130"/>
      <c r="Z232" s="130"/>
      <c r="AA232" s="131"/>
      <c r="AB232" s="1"/>
      <c r="AC232" s="1"/>
      <c r="AD232" s="1"/>
      <c r="AE232" s="136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281"/>
      <c r="AQ232" s="282"/>
      <c r="AR232" s="282"/>
      <c r="AS232" s="282"/>
      <c r="AT232" s="126" t="s">
        <v>71</v>
      </c>
      <c r="AU232" s="126" t="s">
        <v>79</v>
      </c>
      <c r="AY232" s="125" t="s">
        <v>149</v>
      </c>
      <c r="BK232" s="127">
        <f>BK233</f>
        <v>0</v>
      </c>
    </row>
    <row r="233" spans="2:65" s="1" customFormat="1" ht="31.5" customHeight="1">
      <c r="B233" s="128"/>
      <c r="C233" s="139" t="s">
        <v>495</v>
      </c>
      <c r="D233" s="139" t="s">
        <v>150</v>
      </c>
      <c r="E233" s="140" t="s">
        <v>496</v>
      </c>
      <c r="F233" s="270" t="s">
        <v>497</v>
      </c>
      <c r="G233" s="271"/>
      <c r="H233" s="271"/>
      <c r="I233" s="271"/>
      <c r="J233" s="141" t="s">
        <v>266</v>
      </c>
      <c r="K233" s="142">
        <v>20</v>
      </c>
      <c r="L233" s="272"/>
      <c r="M233" s="271"/>
      <c r="N233" s="272">
        <f>ROUND(L233*K233,2)</f>
        <v>0</v>
      </c>
      <c r="O233" s="271"/>
      <c r="P233" s="271"/>
      <c r="Q233" s="271"/>
      <c r="R233" s="129"/>
      <c r="T233" s="228"/>
      <c r="U233" s="37"/>
      <c r="V233" s="29"/>
      <c r="W233" s="130"/>
      <c r="X233" s="130"/>
      <c r="Y233" s="130"/>
      <c r="Z233" s="130"/>
      <c r="AA233" s="131"/>
      <c r="AE233" s="139"/>
      <c r="AF233" s="139"/>
      <c r="AG233" s="140"/>
      <c r="AH233" s="270"/>
      <c r="AI233" s="271"/>
      <c r="AJ233" s="271"/>
      <c r="AK233" s="271"/>
      <c r="AL233" s="141"/>
      <c r="AM233" s="142"/>
      <c r="AN233" s="272"/>
      <c r="AO233" s="271"/>
      <c r="AP233" s="272"/>
      <c r="AQ233" s="271"/>
      <c r="AR233" s="271"/>
      <c r="AS233" s="271"/>
      <c r="AT233" s="14" t="s">
        <v>150</v>
      </c>
      <c r="AU233" s="14" t="s">
        <v>155</v>
      </c>
      <c r="AY233" s="14" t="s">
        <v>149</v>
      </c>
      <c r="BE233" s="132">
        <f>IF(U233="základná",N233,0)</f>
        <v>0</v>
      </c>
      <c r="BF233" s="132">
        <f>IF(U233="znížená",N233,0)</f>
        <v>0</v>
      </c>
      <c r="BG233" s="132">
        <f>IF(U233="zákl. prenesená",N233,0)</f>
        <v>0</v>
      </c>
      <c r="BH233" s="132">
        <f>IF(U233="zníž. prenesená",N233,0)</f>
        <v>0</v>
      </c>
      <c r="BI233" s="132">
        <f>IF(U233="nulová",N233,0)</f>
        <v>0</v>
      </c>
      <c r="BJ233" s="14" t="s">
        <v>155</v>
      </c>
      <c r="BK233" s="132">
        <f>ROUND(L233*K233,2)</f>
        <v>0</v>
      </c>
      <c r="BL233" s="14" t="s">
        <v>208</v>
      </c>
      <c r="BM233" s="14" t="s">
        <v>498</v>
      </c>
    </row>
    <row r="234" spans="2:63" s="9" customFormat="1" ht="29.25" customHeight="1">
      <c r="B234" s="119"/>
      <c r="C234" s="136"/>
      <c r="D234" s="138" t="s">
        <v>118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274">
        <f>BK234</f>
        <v>0</v>
      </c>
      <c r="O234" s="275"/>
      <c r="P234" s="275"/>
      <c r="Q234" s="275"/>
      <c r="R234" s="121"/>
      <c r="S234" s="1"/>
      <c r="T234" s="228"/>
      <c r="U234" s="37"/>
      <c r="V234" s="29"/>
      <c r="W234" s="130"/>
      <c r="X234" s="130"/>
      <c r="Y234" s="130"/>
      <c r="Z234" s="130"/>
      <c r="AA234" s="131"/>
      <c r="AB234" s="1"/>
      <c r="AC234" s="1"/>
      <c r="AD234" s="1"/>
      <c r="AE234" s="136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274"/>
      <c r="AQ234" s="275"/>
      <c r="AR234" s="275"/>
      <c r="AS234" s="275"/>
      <c r="AT234" s="126" t="s">
        <v>71</v>
      </c>
      <c r="AU234" s="126" t="s">
        <v>79</v>
      </c>
      <c r="AY234" s="125" t="s">
        <v>149</v>
      </c>
      <c r="BK234" s="127">
        <f>SUM(BK235:BK237)</f>
        <v>0</v>
      </c>
    </row>
    <row r="235" spans="2:65" s="1" customFormat="1" ht="31.5" customHeight="1">
      <c r="B235" s="128"/>
      <c r="C235" s="139" t="s">
        <v>499</v>
      </c>
      <c r="D235" s="139" t="s">
        <v>150</v>
      </c>
      <c r="E235" s="140" t="s">
        <v>500</v>
      </c>
      <c r="F235" s="270" t="s">
        <v>501</v>
      </c>
      <c r="G235" s="271"/>
      <c r="H235" s="271"/>
      <c r="I235" s="271"/>
      <c r="J235" s="141" t="s">
        <v>502</v>
      </c>
      <c r="K235" s="142">
        <v>6</v>
      </c>
      <c r="L235" s="272"/>
      <c r="M235" s="271"/>
      <c r="N235" s="272">
        <f>ROUND(L235*K235,2)</f>
        <v>0</v>
      </c>
      <c r="O235" s="271"/>
      <c r="P235" s="271"/>
      <c r="Q235" s="271"/>
      <c r="R235" s="129"/>
      <c r="T235" s="228"/>
      <c r="U235" s="37"/>
      <c r="V235" s="29"/>
      <c r="W235" s="130"/>
      <c r="X235" s="130"/>
      <c r="Y235" s="130"/>
      <c r="Z235" s="130"/>
      <c r="AA235" s="131"/>
      <c r="AE235" s="139"/>
      <c r="AF235" s="139"/>
      <c r="AG235" s="140"/>
      <c r="AH235" s="270"/>
      <c r="AI235" s="271"/>
      <c r="AJ235" s="271"/>
      <c r="AK235" s="271"/>
      <c r="AL235" s="141"/>
      <c r="AM235" s="142"/>
      <c r="AN235" s="272"/>
      <c r="AO235" s="271"/>
      <c r="AP235" s="272"/>
      <c r="AQ235" s="271"/>
      <c r="AR235" s="271"/>
      <c r="AS235" s="271"/>
      <c r="AT235" s="14" t="s">
        <v>150</v>
      </c>
      <c r="AU235" s="14" t="s">
        <v>155</v>
      </c>
      <c r="AY235" s="14" t="s">
        <v>149</v>
      </c>
      <c r="BE235" s="132">
        <f>IF(U235="základná",N235,0)</f>
        <v>0</v>
      </c>
      <c r="BF235" s="132">
        <f>IF(U235="znížená",N235,0)</f>
        <v>0</v>
      </c>
      <c r="BG235" s="132">
        <f>IF(U235="zákl. prenesená",N235,0)</f>
        <v>0</v>
      </c>
      <c r="BH235" s="132">
        <f>IF(U235="zníž. prenesená",N235,0)</f>
        <v>0</v>
      </c>
      <c r="BI235" s="132">
        <f>IF(U235="nulová",N235,0)</f>
        <v>0</v>
      </c>
      <c r="BJ235" s="14" t="s">
        <v>155</v>
      </c>
      <c r="BK235" s="132">
        <f>ROUND(L235*K235,2)</f>
        <v>0</v>
      </c>
      <c r="BL235" s="14" t="s">
        <v>208</v>
      </c>
      <c r="BM235" s="14" t="s">
        <v>503</v>
      </c>
    </row>
    <row r="236" spans="2:65" s="1" customFormat="1" ht="31.5" customHeight="1">
      <c r="B236" s="128"/>
      <c r="C236" s="139" t="s">
        <v>504</v>
      </c>
      <c r="D236" s="139" t="s">
        <v>150</v>
      </c>
      <c r="E236" s="140" t="s">
        <v>505</v>
      </c>
      <c r="F236" s="270" t="s">
        <v>506</v>
      </c>
      <c r="G236" s="271"/>
      <c r="H236" s="271"/>
      <c r="I236" s="271"/>
      <c r="J236" s="141" t="s">
        <v>502</v>
      </c>
      <c r="K236" s="142">
        <v>4</v>
      </c>
      <c r="L236" s="272"/>
      <c r="M236" s="271"/>
      <c r="N236" s="272">
        <f>ROUND(L236*K236,2)</f>
        <v>0</v>
      </c>
      <c r="O236" s="271"/>
      <c r="P236" s="271"/>
      <c r="Q236" s="271"/>
      <c r="R236" s="129"/>
      <c r="T236" s="228"/>
      <c r="U236" s="37"/>
      <c r="V236" s="29"/>
      <c r="W236" s="130"/>
      <c r="X236" s="130"/>
      <c r="Y236" s="130"/>
      <c r="Z236" s="130"/>
      <c r="AA236" s="131"/>
      <c r="AE236" s="139"/>
      <c r="AF236" s="139"/>
      <c r="AG236" s="140"/>
      <c r="AH236" s="270"/>
      <c r="AI236" s="271"/>
      <c r="AJ236" s="271"/>
      <c r="AK236" s="271"/>
      <c r="AL236" s="141"/>
      <c r="AM236" s="142"/>
      <c r="AN236" s="272"/>
      <c r="AO236" s="271"/>
      <c r="AP236" s="272"/>
      <c r="AQ236" s="271"/>
      <c r="AR236" s="271"/>
      <c r="AS236" s="271"/>
      <c r="AT236" s="14" t="s">
        <v>150</v>
      </c>
      <c r="AU236" s="14" t="s">
        <v>155</v>
      </c>
      <c r="AY236" s="14" t="s">
        <v>149</v>
      </c>
      <c r="BE236" s="132">
        <f>IF(U236="základná",N236,0)</f>
        <v>0</v>
      </c>
      <c r="BF236" s="132">
        <f>IF(U236="znížená",N236,0)</f>
        <v>0</v>
      </c>
      <c r="BG236" s="132">
        <f>IF(U236="zákl. prenesená",N236,0)</f>
        <v>0</v>
      </c>
      <c r="BH236" s="132">
        <f>IF(U236="zníž. prenesená",N236,0)</f>
        <v>0</v>
      </c>
      <c r="BI236" s="132">
        <f>IF(U236="nulová",N236,0)</f>
        <v>0</v>
      </c>
      <c r="BJ236" s="14" t="s">
        <v>155</v>
      </c>
      <c r="BK236" s="132">
        <f>ROUND(L236*K236,2)</f>
        <v>0</v>
      </c>
      <c r="BL236" s="14" t="s">
        <v>208</v>
      </c>
      <c r="BM236" s="14" t="s">
        <v>507</v>
      </c>
    </row>
    <row r="237" spans="2:65" s="1" customFormat="1" ht="31.5" customHeight="1">
      <c r="B237" s="128"/>
      <c r="C237" s="139" t="s">
        <v>508</v>
      </c>
      <c r="D237" s="139" t="s">
        <v>150</v>
      </c>
      <c r="E237" s="140" t="s">
        <v>509</v>
      </c>
      <c r="F237" s="270" t="s">
        <v>510</v>
      </c>
      <c r="G237" s="271"/>
      <c r="H237" s="271"/>
      <c r="I237" s="271"/>
      <c r="J237" s="141" t="s">
        <v>502</v>
      </c>
      <c r="K237" s="142">
        <v>27</v>
      </c>
      <c r="L237" s="272"/>
      <c r="M237" s="271"/>
      <c r="N237" s="272">
        <f>ROUND(L237*K237,2)</f>
        <v>0</v>
      </c>
      <c r="O237" s="271"/>
      <c r="P237" s="271"/>
      <c r="Q237" s="271"/>
      <c r="R237" s="129"/>
      <c r="T237" s="228"/>
      <c r="U237" s="37"/>
      <c r="V237" s="29"/>
      <c r="W237" s="130"/>
      <c r="X237" s="130"/>
      <c r="Y237" s="130"/>
      <c r="Z237" s="130"/>
      <c r="AA237" s="131"/>
      <c r="AE237" s="139"/>
      <c r="AF237" s="139"/>
      <c r="AG237" s="140"/>
      <c r="AH237" s="270"/>
      <c r="AI237" s="271"/>
      <c r="AJ237" s="271"/>
      <c r="AK237" s="271"/>
      <c r="AL237" s="141"/>
      <c r="AM237" s="142"/>
      <c r="AN237" s="272"/>
      <c r="AO237" s="271"/>
      <c r="AP237" s="272"/>
      <c r="AQ237" s="271"/>
      <c r="AR237" s="271"/>
      <c r="AS237" s="271"/>
      <c r="AT237" s="14" t="s">
        <v>150</v>
      </c>
      <c r="AU237" s="14" t="s">
        <v>155</v>
      </c>
      <c r="AY237" s="14" t="s">
        <v>149</v>
      </c>
      <c r="BE237" s="132">
        <f>IF(U237="základná",N237,0)</f>
        <v>0</v>
      </c>
      <c r="BF237" s="132">
        <f>IF(U237="znížená",N237,0)</f>
        <v>0</v>
      </c>
      <c r="BG237" s="132">
        <f>IF(U237="zákl. prenesená",N237,0)</f>
        <v>0</v>
      </c>
      <c r="BH237" s="132">
        <f>IF(U237="zníž. prenesená",N237,0)</f>
        <v>0</v>
      </c>
      <c r="BI237" s="132">
        <f>IF(U237="nulová",N237,0)</f>
        <v>0</v>
      </c>
      <c r="BJ237" s="14" t="s">
        <v>155</v>
      </c>
      <c r="BK237" s="132">
        <f>ROUND(L237*K237,2)</f>
        <v>0</v>
      </c>
      <c r="BL237" s="14" t="s">
        <v>208</v>
      </c>
      <c r="BM237" s="14" t="s">
        <v>511</v>
      </c>
    </row>
    <row r="238" spans="2:63" s="9" customFormat="1" ht="29.25" customHeight="1">
      <c r="B238" s="119"/>
      <c r="C238" s="136"/>
      <c r="D238" s="138" t="s">
        <v>119</v>
      </c>
      <c r="E238" s="138"/>
      <c r="F238" s="138"/>
      <c r="G238" s="138"/>
      <c r="H238" s="138"/>
      <c r="I238" s="138"/>
      <c r="J238" s="138"/>
      <c r="K238" s="138"/>
      <c r="L238" s="138"/>
      <c r="M238" s="138"/>
      <c r="N238" s="274">
        <f>BK238</f>
        <v>0</v>
      </c>
      <c r="O238" s="275"/>
      <c r="P238" s="275"/>
      <c r="Q238" s="275"/>
      <c r="R238" s="121"/>
      <c r="S238" s="1"/>
      <c r="T238" s="228"/>
      <c r="U238" s="37"/>
      <c r="V238" s="29"/>
      <c r="W238" s="130"/>
      <c r="X238" s="130"/>
      <c r="Y238" s="130"/>
      <c r="Z238" s="130"/>
      <c r="AA238" s="131"/>
      <c r="AB238" s="1"/>
      <c r="AC238" s="1"/>
      <c r="AD238" s="1"/>
      <c r="AE238" s="136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274"/>
      <c r="AQ238" s="275"/>
      <c r="AR238" s="275"/>
      <c r="AS238" s="275"/>
      <c r="AT238" s="126" t="s">
        <v>71</v>
      </c>
      <c r="AU238" s="126" t="s">
        <v>79</v>
      </c>
      <c r="AY238" s="125" t="s">
        <v>149</v>
      </c>
      <c r="BK238" s="127">
        <f>SUM(BK239:BK241)</f>
        <v>0</v>
      </c>
    </row>
    <row r="239" spans="2:65" s="1" customFormat="1" ht="44.25" customHeight="1">
      <c r="B239" s="128"/>
      <c r="C239" s="139" t="s">
        <v>512</v>
      </c>
      <c r="D239" s="139" t="s">
        <v>150</v>
      </c>
      <c r="E239" s="140" t="s">
        <v>513</v>
      </c>
      <c r="F239" s="270" t="s">
        <v>514</v>
      </c>
      <c r="G239" s="271"/>
      <c r="H239" s="271"/>
      <c r="I239" s="271"/>
      <c r="J239" s="141" t="s">
        <v>203</v>
      </c>
      <c r="K239" s="142">
        <v>15</v>
      </c>
      <c r="L239" s="272"/>
      <c r="M239" s="271"/>
      <c r="N239" s="272">
        <f>ROUND(L239*K239,2)</f>
        <v>0</v>
      </c>
      <c r="O239" s="271"/>
      <c r="P239" s="271"/>
      <c r="Q239" s="271"/>
      <c r="R239" s="129"/>
      <c r="T239" s="228"/>
      <c r="U239" s="37"/>
      <c r="V239" s="29"/>
      <c r="W239" s="130"/>
      <c r="X239" s="130"/>
      <c r="Y239" s="130"/>
      <c r="Z239" s="130"/>
      <c r="AA239" s="131"/>
      <c r="AE239" s="139"/>
      <c r="AF239" s="139"/>
      <c r="AG239" s="140"/>
      <c r="AH239" s="270"/>
      <c r="AI239" s="271"/>
      <c r="AJ239" s="271"/>
      <c r="AK239" s="271"/>
      <c r="AL239" s="141"/>
      <c r="AM239" s="142"/>
      <c r="AN239" s="272"/>
      <c r="AO239" s="271"/>
      <c r="AP239" s="272"/>
      <c r="AQ239" s="271"/>
      <c r="AR239" s="271"/>
      <c r="AS239" s="271"/>
      <c r="AT239" s="14" t="s">
        <v>150</v>
      </c>
      <c r="AU239" s="14" t="s">
        <v>155</v>
      </c>
      <c r="AY239" s="14" t="s">
        <v>149</v>
      </c>
      <c r="BE239" s="132">
        <f>IF(U239="základná",N239,0)</f>
        <v>0</v>
      </c>
      <c r="BF239" s="132">
        <f>IF(U239="znížená",N239,0)</f>
        <v>0</v>
      </c>
      <c r="BG239" s="132">
        <f>IF(U239="zákl. prenesená",N239,0)</f>
        <v>0</v>
      </c>
      <c r="BH239" s="132">
        <f>IF(U239="zníž. prenesená",N239,0)</f>
        <v>0</v>
      </c>
      <c r="BI239" s="132">
        <f>IF(U239="nulová",N239,0)</f>
        <v>0</v>
      </c>
      <c r="BJ239" s="14" t="s">
        <v>155</v>
      </c>
      <c r="BK239" s="132">
        <f>ROUND(L239*K239,2)</f>
        <v>0</v>
      </c>
      <c r="BL239" s="14" t="s">
        <v>208</v>
      </c>
      <c r="BM239" s="14" t="s">
        <v>515</v>
      </c>
    </row>
    <row r="240" spans="2:65" s="1" customFormat="1" ht="44.25" customHeight="1">
      <c r="B240" s="128"/>
      <c r="C240" s="139" t="s">
        <v>516</v>
      </c>
      <c r="D240" s="139" t="s">
        <v>150</v>
      </c>
      <c r="E240" s="140" t="s">
        <v>517</v>
      </c>
      <c r="F240" s="270" t="s">
        <v>518</v>
      </c>
      <c r="G240" s="271"/>
      <c r="H240" s="271"/>
      <c r="I240" s="271"/>
      <c r="J240" s="141" t="s">
        <v>203</v>
      </c>
      <c r="K240" s="142">
        <v>187.37</v>
      </c>
      <c r="L240" s="272"/>
      <c r="M240" s="271"/>
      <c r="N240" s="272">
        <f>ROUND(L240*K240,2)</f>
        <v>0</v>
      </c>
      <c r="O240" s="271"/>
      <c r="P240" s="271"/>
      <c r="Q240" s="271"/>
      <c r="R240" s="129"/>
      <c r="T240" s="228"/>
      <c r="U240" s="37"/>
      <c r="V240" s="29"/>
      <c r="W240" s="130"/>
      <c r="X240" s="130"/>
      <c r="Y240" s="130"/>
      <c r="Z240" s="130"/>
      <c r="AA240" s="131"/>
      <c r="AE240" s="139"/>
      <c r="AF240" s="139"/>
      <c r="AG240" s="140"/>
      <c r="AH240" s="270"/>
      <c r="AI240" s="271"/>
      <c r="AJ240" s="271"/>
      <c r="AK240" s="271"/>
      <c r="AL240" s="141"/>
      <c r="AM240" s="142"/>
      <c r="AN240" s="272"/>
      <c r="AO240" s="271"/>
      <c r="AP240" s="272"/>
      <c r="AQ240" s="271"/>
      <c r="AR240" s="271"/>
      <c r="AS240" s="271"/>
      <c r="AT240" s="14" t="s">
        <v>150</v>
      </c>
      <c r="AU240" s="14" t="s">
        <v>155</v>
      </c>
      <c r="AY240" s="14" t="s">
        <v>149</v>
      </c>
      <c r="BE240" s="132">
        <f>IF(U240="základná",N240,0)</f>
        <v>0</v>
      </c>
      <c r="BF240" s="132">
        <f>IF(U240="znížená",N240,0)</f>
        <v>0</v>
      </c>
      <c r="BG240" s="132">
        <f>IF(U240="zákl. prenesená",N240,0)</f>
        <v>0</v>
      </c>
      <c r="BH240" s="132">
        <f>IF(U240="zníž. prenesená",N240,0)</f>
        <v>0</v>
      </c>
      <c r="BI240" s="132">
        <f>IF(U240="nulová",N240,0)</f>
        <v>0</v>
      </c>
      <c r="BJ240" s="14" t="s">
        <v>155</v>
      </c>
      <c r="BK240" s="132">
        <f>ROUND(L240*K240,2)</f>
        <v>0</v>
      </c>
      <c r="BL240" s="14" t="s">
        <v>208</v>
      </c>
      <c r="BM240" s="14" t="s">
        <v>519</v>
      </c>
    </row>
    <row r="241" spans="2:65" s="1" customFormat="1" ht="51.75" customHeight="1">
      <c r="B241" s="128"/>
      <c r="C241" s="139" t="s">
        <v>520</v>
      </c>
      <c r="D241" s="139" t="s">
        <v>150</v>
      </c>
      <c r="E241" s="140" t="s">
        <v>521</v>
      </c>
      <c r="F241" s="273" t="s">
        <v>1624</v>
      </c>
      <c r="G241" s="271"/>
      <c r="H241" s="271"/>
      <c r="I241" s="271"/>
      <c r="J241" s="141" t="s">
        <v>203</v>
      </c>
      <c r="K241" s="142">
        <v>18.78</v>
      </c>
      <c r="L241" s="272"/>
      <c r="M241" s="271"/>
      <c r="N241" s="272">
        <f>ROUND(L241*K241,2)</f>
        <v>0</v>
      </c>
      <c r="O241" s="271"/>
      <c r="P241" s="271"/>
      <c r="Q241" s="271"/>
      <c r="R241" s="129"/>
      <c r="S241" s="229"/>
      <c r="T241" s="228"/>
      <c r="U241" s="37"/>
      <c r="V241" s="29"/>
      <c r="W241" s="130"/>
      <c r="X241" s="130"/>
      <c r="Y241" s="130"/>
      <c r="Z241" s="130"/>
      <c r="AA241" s="131"/>
      <c r="AE241" s="139"/>
      <c r="AF241" s="139"/>
      <c r="AG241" s="140"/>
      <c r="AH241" s="273"/>
      <c r="AI241" s="271"/>
      <c r="AJ241" s="271"/>
      <c r="AK241" s="271"/>
      <c r="AL241" s="141"/>
      <c r="AM241" s="142"/>
      <c r="AN241" s="272"/>
      <c r="AO241" s="271"/>
      <c r="AP241" s="272"/>
      <c r="AQ241" s="271"/>
      <c r="AR241" s="271"/>
      <c r="AS241" s="271"/>
      <c r="AT241" s="14" t="s">
        <v>150</v>
      </c>
      <c r="AU241" s="14" t="s">
        <v>155</v>
      </c>
      <c r="AY241" s="14" t="s">
        <v>149</v>
      </c>
      <c r="BE241" s="132">
        <f>IF(U241="základná",N241,0)</f>
        <v>0</v>
      </c>
      <c r="BF241" s="132">
        <f>IF(U241="znížená",N241,0)</f>
        <v>0</v>
      </c>
      <c r="BG241" s="132">
        <f>IF(U241="zákl. prenesená",N241,0)</f>
        <v>0</v>
      </c>
      <c r="BH241" s="132">
        <f>IF(U241="zníž. prenesená",N241,0)</f>
        <v>0</v>
      </c>
      <c r="BI241" s="132">
        <f>IF(U241="nulová",N241,0)</f>
        <v>0</v>
      </c>
      <c r="BJ241" s="14" t="s">
        <v>155</v>
      </c>
      <c r="BK241" s="132">
        <f>ROUND(L241*K241,2)</f>
        <v>0</v>
      </c>
      <c r="BL241" s="14" t="s">
        <v>208</v>
      </c>
      <c r="BM241" s="14" t="s">
        <v>522</v>
      </c>
    </row>
    <row r="242" spans="2:63" s="9" customFormat="1" ht="29.25" customHeight="1">
      <c r="B242" s="119"/>
      <c r="C242" s="136"/>
      <c r="D242" s="138" t="s">
        <v>120</v>
      </c>
      <c r="E242" s="138"/>
      <c r="F242" s="138"/>
      <c r="G242" s="138"/>
      <c r="H242" s="138"/>
      <c r="I242" s="138"/>
      <c r="J242" s="138"/>
      <c r="K242" s="138"/>
      <c r="L242" s="138"/>
      <c r="M242" s="138"/>
      <c r="N242" s="274">
        <f>BK242</f>
        <v>0</v>
      </c>
      <c r="O242" s="275"/>
      <c r="P242" s="275"/>
      <c r="Q242" s="275"/>
      <c r="R242" s="121"/>
      <c r="S242" s="1"/>
      <c r="T242" s="228"/>
      <c r="U242" s="37"/>
      <c r="V242" s="29"/>
      <c r="W242" s="130"/>
      <c r="X242" s="130"/>
      <c r="Y242" s="130"/>
      <c r="Z242" s="130"/>
      <c r="AA242" s="131"/>
      <c r="AB242" s="1"/>
      <c r="AC242" s="1"/>
      <c r="AD242" s="1"/>
      <c r="AE242" s="136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274"/>
      <c r="AQ242" s="275"/>
      <c r="AR242" s="275"/>
      <c r="AS242" s="275"/>
      <c r="AT242" s="126" t="s">
        <v>71</v>
      </c>
      <c r="AU242" s="126" t="s">
        <v>79</v>
      </c>
      <c r="AY242" s="125" t="s">
        <v>149</v>
      </c>
      <c r="BK242" s="127">
        <f>SUM(BK243:BK246)</f>
        <v>0</v>
      </c>
    </row>
    <row r="243" spans="2:65" s="1" customFormat="1" ht="44.25" customHeight="1">
      <c r="B243" s="128"/>
      <c r="C243" s="139" t="s">
        <v>523</v>
      </c>
      <c r="D243" s="139" t="s">
        <v>150</v>
      </c>
      <c r="E243" s="140" t="s">
        <v>524</v>
      </c>
      <c r="F243" s="270" t="s">
        <v>525</v>
      </c>
      <c r="G243" s="271"/>
      <c r="H243" s="271"/>
      <c r="I243" s="271"/>
      <c r="J243" s="141" t="s">
        <v>203</v>
      </c>
      <c r="K243" s="142">
        <v>5.22</v>
      </c>
      <c r="L243" s="272"/>
      <c r="M243" s="271"/>
      <c r="N243" s="272">
        <f>ROUND(L243*K243,2)</f>
        <v>0</v>
      </c>
      <c r="O243" s="271"/>
      <c r="P243" s="271"/>
      <c r="Q243" s="271"/>
      <c r="R243" s="129"/>
      <c r="T243" s="228"/>
      <c r="U243" s="37"/>
      <c r="V243" s="29"/>
      <c r="W243" s="130"/>
      <c r="X243" s="130"/>
      <c r="Y243" s="130"/>
      <c r="Z243" s="130"/>
      <c r="AA243" s="131"/>
      <c r="AE243" s="139"/>
      <c r="AF243" s="139"/>
      <c r="AG243" s="140"/>
      <c r="AH243" s="270"/>
      <c r="AI243" s="271"/>
      <c r="AJ243" s="271"/>
      <c r="AK243" s="271"/>
      <c r="AL243" s="141"/>
      <c r="AM243" s="142"/>
      <c r="AN243" s="272"/>
      <c r="AO243" s="271"/>
      <c r="AP243" s="272"/>
      <c r="AQ243" s="271"/>
      <c r="AR243" s="271"/>
      <c r="AS243" s="271"/>
      <c r="AT243" s="14" t="s">
        <v>150</v>
      </c>
      <c r="AU243" s="14" t="s">
        <v>155</v>
      </c>
      <c r="AY243" s="14" t="s">
        <v>149</v>
      </c>
      <c r="BE243" s="132">
        <f>IF(U243="základná",N243,0)</f>
        <v>0</v>
      </c>
      <c r="BF243" s="132">
        <f>IF(U243="znížená",N243,0)</f>
        <v>0</v>
      </c>
      <c r="BG243" s="132">
        <f>IF(U243="zákl. prenesená",N243,0)</f>
        <v>0</v>
      </c>
      <c r="BH243" s="132">
        <f>IF(U243="zníž. prenesená",N243,0)</f>
        <v>0</v>
      </c>
      <c r="BI243" s="132">
        <f>IF(U243="nulová",N243,0)</f>
        <v>0</v>
      </c>
      <c r="BJ243" s="14" t="s">
        <v>155</v>
      </c>
      <c r="BK243" s="132">
        <f>ROUND(L243*K243,2)</f>
        <v>0</v>
      </c>
      <c r="BL243" s="14" t="s">
        <v>208</v>
      </c>
      <c r="BM243" s="14" t="s">
        <v>526</v>
      </c>
    </row>
    <row r="244" spans="2:65" s="1" customFormat="1" ht="31.5" customHeight="1">
      <c r="B244" s="128"/>
      <c r="C244" s="139" t="s">
        <v>527</v>
      </c>
      <c r="D244" s="139" t="s">
        <v>150</v>
      </c>
      <c r="E244" s="140" t="s">
        <v>528</v>
      </c>
      <c r="F244" s="273" t="s">
        <v>1573</v>
      </c>
      <c r="G244" s="271"/>
      <c r="H244" s="271"/>
      <c r="I244" s="271"/>
      <c r="J244" s="141" t="s">
        <v>203</v>
      </c>
      <c r="K244" s="142">
        <v>74.32</v>
      </c>
      <c r="L244" s="272"/>
      <c r="M244" s="271"/>
      <c r="N244" s="272">
        <f>ROUND(L244*K244,2)</f>
        <v>0</v>
      </c>
      <c r="O244" s="271"/>
      <c r="P244" s="271"/>
      <c r="Q244" s="271"/>
      <c r="R244" s="129"/>
      <c r="T244" s="228"/>
      <c r="U244" s="37"/>
      <c r="V244" s="29"/>
      <c r="W244" s="130"/>
      <c r="X244" s="130"/>
      <c r="Y244" s="130"/>
      <c r="Z244" s="130"/>
      <c r="AA244" s="131"/>
      <c r="AE244" s="139"/>
      <c r="AF244" s="139"/>
      <c r="AG244" s="140"/>
      <c r="AH244" s="273"/>
      <c r="AI244" s="271"/>
      <c r="AJ244" s="271"/>
      <c r="AK244" s="271"/>
      <c r="AL244" s="141"/>
      <c r="AM244" s="142"/>
      <c r="AN244" s="272"/>
      <c r="AO244" s="271"/>
      <c r="AP244" s="272"/>
      <c r="AQ244" s="271"/>
      <c r="AR244" s="271"/>
      <c r="AS244" s="271"/>
      <c r="AT244" s="14" t="s">
        <v>150</v>
      </c>
      <c r="AU244" s="14" t="s">
        <v>155</v>
      </c>
      <c r="AY244" s="14" t="s">
        <v>149</v>
      </c>
      <c r="BE244" s="132">
        <f>IF(U244="základná",N244,0)</f>
        <v>0</v>
      </c>
      <c r="BF244" s="132">
        <f>IF(U244="znížená",N244,0)</f>
        <v>0</v>
      </c>
      <c r="BG244" s="132">
        <f>IF(U244="zákl. prenesená",N244,0)</f>
        <v>0</v>
      </c>
      <c r="BH244" s="132">
        <f>IF(U244="zníž. prenesená",N244,0)</f>
        <v>0</v>
      </c>
      <c r="BI244" s="132">
        <f>IF(U244="nulová",N244,0)</f>
        <v>0</v>
      </c>
      <c r="BJ244" s="14" t="s">
        <v>155</v>
      </c>
      <c r="BK244" s="132">
        <f>ROUND(L244*K244,2)</f>
        <v>0</v>
      </c>
      <c r="BL244" s="14" t="s">
        <v>208</v>
      </c>
      <c r="BM244" s="14" t="s">
        <v>529</v>
      </c>
    </row>
    <row r="245" spans="2:65" s="1" customFormat="1" ht="31.5" customHeight="1">
      <c r="B245" s="128"/>
      <c r="C245" s="139" t="s">
        <v>530</v>
      </c>
      <c r="D245" s="139" t="s">
        <v>150</v>
      </c>
      <c r="E245" s="140" t="s">
        <v>531</v>
      </c>
      <c r="F245" s="270" t="s">
        <v>532</v>
      </c>
      <c r="G245" s="271"/>
      <c r="H245" s="271"/>
      <c r="I245" s="271"/>
      <c r="J245" s="141" t="s">
        <v>203</v>
      </c>
      <c r="K245" s="142">
        <v>34.32</v>
      </c>
      <c r="L245" s="272"/>
      <c r="M245" s="271"/>
      <c r="N245" s="272">
        <f>ROUND(L245*K245,2)</f>
        <v>0</v>
      </c>
      <c r="O245" s="271"/>
      <c r="P245" s="271"/>
      <c r="Q245" s="271"/>
      <c r="R245" s="129"/>
      <c r="T245" s="228"/>
      <c r="U245" s="37"/>
      <c r="V245" s="29"/>
      <c r="W245" s="130"/>
      <c r="X245" s="130"/>
      <c r="Y245" s="130"/>
      <c r="Z245" s="130"/>
      <c r="AA245" s="131"/>
      <c r="AE245" s="139"/>
      <c r="AF245" s="139"/>
      <c r="AG245" s="140"/>
      <c r="AH245" s="270"/>
      <c r="AI245" s="271"/>
      <c r="AJ245" s="271"/>
      <c r="AK245" s="271"/>
      <c r="AL245" s="141"/>
      <c r="AM245" s="142"/>
      <c r="AN245" s="272"/>
      <c r="AO245" s="271"/>
      <c r="AP245" s="272"/>
      <c r="AQ245" s="271"/>
      <c r="AR245" s="271"/>
      <c r="AS245" s="271"/>
      <c r="AT245" s="14" t="s">
        <v>150</v>
      </c>
      <c r="AU245" s="14" t="s">
        <v>155</v>
      </c>
      <c r="AY245" s="14" t="s">
        <v>149</v>
      </c>
      <c r="BE245" s="132">
        <f>IF(U245="základná",N245,0)</f>
        <v>0</v>
      </c>
      <c r="BF245" s="132">
        <f>IF(U245="znížená",N245,0)</f>
        <v>0</v>
      </c>
      <c r="BG245" s="132">
        <f>IF(U245="zákl. prenesená",N245,0)</f>
        <v>0</v>
      </c>
      <c r="BH245" s="132">
        <f>IF(U245="zníž. prenesená",N245,0)</f>
        <v>0</v>
      </c>
      <c r="BI245" s="132">
        <f>IF(U245="nulová",N245,0)</f>
        <v>0</v>
      </c>
      <c r="BJ245" s="14" t="s">
        <v>155</v>
      </c>
      <c r="BK245" s="132">
        <f>ROUND(L245*K245,2)</f>
        <v>0</v>
      </c>
      <c r="BL245" s="14" t="s">
        <v>208</v>
      </c>
      <c r="BM245" s="14" t="s">
        <v>533</v>
      </c>
    </row>
    <row r="246" spans="2:65" s="1" customFormat="1" ht="44.25" customHeight="1">
      <c r="B246" s="128"/>
      <c r="C246" s="139" t="s">
        <v>534</v>
      </c>
      <c r="D246" s="139" t="s">
        <v>150</v>
      </c>
      <c r="E246" s="140" t="s">
        <v>535</v>
      </c>
      <c r="F246" s="270" t="s">
        <v>536</v>
      </c>
      <c r="G246" s="271"/>
      <c r="H246" s="271"/>
      <c r="I246" s="271"/>
      <c r="J246" s="141" t="s">
        <v>203</v>
      </c>
      <c r="K246" s="142">
        <v>83</v>
      </c>
      <c r="L246" s="272"/>
      <c r="M246" s="271"/>
      <c r="N246" s="272">
        <f>ROUND(L246*K246,2)</f>
        <v>0</v>
      </c>
      <c r="O246" s="271"/>
      <c r="P246" s="271"/>
      <c r="Q246" s="271"/>
      <c r="R246" s="129"/>
      <c r="T246" s="228"/>
      <c r="U246" s="37"/>
      <c r="V246" s="29"/>
      <c r="W246" s="130"/>
      <c r="X246" s="130"/>
      <c r="Y246" s="130"/>
      <c r="Z246" s="130"/>
      <c r="AA246" s="131"/>
      <c r="AE246" s="139"/>
      <c r="AF246" s="139"/>
      <c r="AG246" s="140"/>
      <c r="AH246" s="270"/>
      <c r="AI246" s="271"/>
      <c r="AJ246" s="271"/>
      <c r="AK246" s="271"/>
      <c r="AL246" s="141"/>
      <c r="AM246" s="142"/>
      <c r="AN246" s="272"/>
      <c r="AO246" s="271"/>
      <c r="AP246" s="272"/>
      <c r="AQ246" s="271"/>
      <c r="AR246" s="271"/>
      <c r="AS246" s="271"/>
      <c r="AT246" s="14" t="s">
        <v>150</v>
      </c>
      <c r="AU246" s="14" t="s">
        <v>155</v>
      </c>
      <c r="AY246" s="14" t="s">
        <v>149</v>
      </c>
      <c r="BE246" s="132">
        <f>IF(U246="základná",N246,0)</f>
        <v>0</v>
      </c>
      <c r="BF246" s="132">
        <f>IF(U246="znížená",N246,0)</f>
        <v>0</v>
      </c>
      <c r="BG246" s="132">
        <f>IF(U246="zákl. prenesená",N246,0)</f>
        <v>0</v>
      </c>
      <c r="BH246" s="132">
        <f>IF(U246="zníž. prenesená",N246,0)</f>
        <v>0</v>
      </c>
      <c r="BI246" s="132">
        <f>IF(U246="nulová",N246,0)</f>
        <v>0</v>
      </c>
      <c r="BJ246" s="14" t="s">
        <v>155</v>
      </c>
      <c r="BK246" s="132">
        <f>ROUND(L246*K246,2)</f>
        <v>0</v>
      </c>
      <c r="BL246" s="14" t="s">
        <v>208</v>
      </c>
      <c r="BM246" s="14" t="s">
        <v>537</v>
      </c>
    </row>
    <row r="247" spans="2:63" s="9" customFormat="1" ht="29.25" customHeight="1">
      <c r="B247" s="119"/>
      <c r="C247" s="136"/>
      <c r="D247" s="138" t="s">
        <v>121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274">
        <f>BK247</f>
        <v>0</v>
      </c>
      <c r="O247" s="275"/>
      <c r="P247" s="275"/>
      <c r="Q247" s="275"/>
      <c r="R247" s="121"/>
      <c r="S247" s="1"/>
      <c r="T247" s="228"/>
      <c r="U247" s="37"/>
      <c r="V247" s="29"/>
      <c r="W247" s="130"/>
      <c r="X247" s="130"/>
      <c r="Y247" s="130"/>
      <c r="Z247" s="130"/>
      <c r="AA247" s="131"/>
      <c r="AB247" s="1"/>
      <c r="AC247" s="1"/>
      <c r="AD247" s="1"/>
      <c r="AE247" s="136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274"/>
      <c r="AQ247" s="275"/>
      <c r="AR247" s="275"/>
      <c r="AS247" s="275"/>
      <c r="AT247" s="126" t="s">
        <v>71</v>
      </c>
      <c r="AU247" s="126" t="s">
        <v>79</v>
      </c>
      <c r="AY247" s="125" t="s">
        <v>149</v>
      </c>
      <c r="BK247" s="127">
        <f>BK248</f>
        <v>0</v>
      </c>
    </row>
    <row r="248" spans="2:65" s="1" customFormat="1" ht="31.5" customHeight="1">
      <c r="B248" s="128"/>
      <c r="C248" s="139" t="s">
        <v>538</v>
      </c>
      <c r="D248" s="139" t="s">
        <v>150</v>
      </c>
      <c r="E248" s="140" t="s">
        <v>539</v>
      </c>
      <c r="F248" s="270" t="s">
        <v>540</v>
      </c>
      <c r="G248" s="271"/>
      <c r="H248" s="271"/>
      <c r="I248" s="271"/>
      <c r="J248" s="141" t="s">
        <v>203</v>
      </c>
      <c r="K248" s="142">
        <v>51.1</v>
      </c>
      <c r="L248" s="272"/>
      <c r="M248" s="271"/>
      <c r="N248" s="272">
        <f>ROUND(L248*K248,2)</f>
        <v>0</v>
      </c>
      <c r="O248" s="271"/>
      <c r="P248" s="271"/>
      <c r="Q248" s="271"/>
      <c r="R248" s="129"/>
      <c r="T248" s="228"/>
      <c r="U248" s="37"/>
      <c r="V248" s="29"/>
      <c r="W248" s="130"/>
      <c r="X248" s="130"/>
      <c r="Y248" s="130"/>
      <c r="Z248" s="130"/>
      <c r="AA248" s="131"/>
      <c r="AE248" s="139"/>
      <c r="AF248" s="139"/>
      <c r="AG248" s="140"/>
      <c r="AH248" s="270"/>
      <c r="AI248" s="271"/>
      <c r="AJ248" s="271"/>
      <c r="AK248" s="271"/>
      <c r="AL248" s="141"/>
      <c r="AM248" s="142"/>
      <c r="AN248" s="272"/>
      <c r="AO248" s="271"/>
      <c r="AP248" s="272"/>
      <c r="AQ248" s="271"/>
      <c r="AR248" s="271"/>
      <c r="AS248" s="271"/>
      <c r="AT248" s="14" t="s">
        <v>150</v>
      </c>
      <c r="AU248" s="14" t="s">
        <v>155</v>
      </c>
      <c r="AY248" s="14" t="s">
        <v>149</v>
      </c>
      <c r="BE248" s="132">
        <f>IF(U248="základná",N248,0)</f>
        <v>0</v>
      </c>
      <c r="BF248" s="132">
        <f>IF(U248="znížená",N248,0)</f>
        <v>0</v>
      </c>
      <c r="BG248" s="132">
        <f>IF(U248="zákl. prenesená",N248,0)</f>
        <v>0</v>
      </c>
      <c r="BH248" s="132">
        <f>IF(U248="zníž. prenesená",N248,0)</f>
        <v>0</v>
      </c>
      <c r="BI248" s="132">
        <f>IF(U248="nulová",N248,0)</f>
        <v>0</v>
      </c>
      <c r="BJ248" s="14" t="s">
        <v>155</v>
      </c>
      <c r="BK248" s="132">
        <f>ROUND(L248*K248,2)</f>
        <v>0</v>
      </c>
      <c r="BL248" s="14" t="s">
        <v>208</v>
      </c>
      <c r="BM248" s="14" t="s">
        <v>541</v>
      </c>
    </row>
    <row r="249" spans="2:63" s="9" customFormat="1" ht="29.25" customHeight="1">
      <c r="B249" s="119"/>
      <c r="C249" s="136"/>
      <c r="D249" s="138" t="s">
        <v>122</v>
      </c>
      <c r="E249" s="138"/>
      <c r="F249" s="138"/>
      <c r="G249" s="138"/>
      <c r="H249" s="138"/>
      <c r="I249" s="138"/>
      <c r="J249" s="138"/>
      <c r="K249" s="138"/>
      <c r="L249" s="138"/>
      <c r="M249" s="138"/>
      <c r="N249" s="274">
        <f>BK249</f>
        <v>0</v>
      </c>
      <c r="O249" s="275"/>
      <c r="P249" s="275"/>
      <c r="Q249" s="275"/>
      <c r="R249" s="121"/>
      <c r="S249" s="1"/>
      <c r="T249" s="228"/>
      <c r="U249" s="37"/>
      <c r="V249" s="29"/>
      <c r="W249" s="130"/>
      <c r="X249" s="130"/>
      <c r="Y249" s="130"/>
      <c r="Z249" s="130"/>
      <c r="AA249" s="131"/>
      <c r="AB249" s="1"/>
      <c r="AC249" s="1"/>
      <c r="AD249" s="1"/>
      <c r="AE249" s="136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274"/>
      <c r="AQ249" s="275"/>
      <c r="AR249" s="275"/>
      <c r="AS249" s="275"/>
      <c r="AT249" s="126" t="s">
        <v>71</v>
      </c>
      <c r="AU249" s="126" t="s">
        <v>79</v>
      </c>
      <c r="AY249" s="125" t="s">
        <v>149</v>
      </c>
      <c r="BK249" s="127">
        <f>SUM(BK250:BK279)</f>
        <v>0</v>
      </c>
    </row>
    <row r="250" spans="2:65" s="1" customFormat="1" ht="44.25" customHeight="1">
      <c r="B250" s="128"/>
      <c r="C250" s="139" t="s">
        <v>542</v>
      </c>
      <c r="D250" s="139" t="s">
        <v>150</v>
      </c>
      <c r="E250" s="140" t="s">
        <v>543</v>
      </c>
      <c r="F250" s="270" t="s">
        <v>544</v>
      </c>
      <c r="G250" s="271"/>
      <c r="H250" s="271"/>
      <c r="I250" s="271"/>
      <c r="J250" s="141" t="s">
        <v>203</v>
      </c>
      <c r="K250" s="142">
        <v>8.4</v>
      </c>
      <c r="L250" s="272"/>
      <c r="M250" s="271"/>
      <c r="N250" s="272">
        <f aca="true" t="shared" si="35" ref="N250:N279">ROUND(L250*K250,2)</f>
        <v>0</v>
      </c>
      <c r="O250" s="271"/>
      <c r="P250" s="271"/>
      <c r="Q250" s="271"/>
      <c r="R250" s="129"/>
      <c r="T250" s="228"/>
      <c r="U250" s="37"/>
      <c r="V250" s="29"/>
      <c r="W250" s="130"/>
      <c r="X250" s="130"/>
      <c r="Y250" s="130"/>
      <c r="Z250" s="130"/>
      <c r="AA250" s="131"/>
      <c r="AE250" s="139"/>
      <c r="AF250" s="139"/>
      <c r="AG250" s="140"/>
      <c r="AH250" s="270"/>
      <c r="AI250" s="271"/>
      <c r="AJ250" s="271"/>
      <c r="AK250" s="271"/>
      <c r="AL250" s="141"/>
      <c r="AM250" s="142"/>
      <c r="AN250" s="272"/>
      <c r="AO250" s="271"/>
      <c r="AP250" s="272"/>
      <c r="AQ250" s="271"/>
      <c r="AR250" s="271"/>
      <c r="AS250" s="271"/>
      <c r="AT250" s="14" t="s">
        <v>150</v>
      </c>
      <c r="AU250" s="14" t="s">
        <v>155</v>
      </c>
      <c r="AY250" s="14" t="s">
        <v>149</v>
      </c>
      <c r="BE250" s="132">
        <f aca="true" t="shared" si="36" ref="BE250:BE279">IF(U250="základná",N250,0)</f>
        <v>0</v>
      </c>
      <c r="BF250" s="132">
        <f aca="true" t="shared" si="37" ref="BF250:BF279">IF(U250="znížená",N250,0)</f>
        <v>0</v>
      </c>
      <c r="BG250" s="132">
        <f aca="true" t="shared" si="38" ref="BG250:BG279">IF(U250="zákl. prenesená",N250,0)</f>
        <v>0</v>
      </c>
      <c r="BH250" s="132">
        <f aca="true" t="shared" si="39" ref="BH250:BH279">IF(U250="zníž. prenesená",N250,0)</f>
        <v>0</v>
      </c>
      <c r="BI250" s="132">
        <f aca="true" t="shared" si="40" ref="BI250:BI279">IF(U250="nulová",N250,0)</f>
        <v>0</v>
      </c>
      <c r="BJ250" s="14" t="s">
        <v>155</v>
      </c>
      <c r="BK250" s="132">
        <f aca="true" t="shared" si="41" ref="BK250:BK279">ROUND(L250*K250,2)</f>
        <v>0</v>
      </c>
      <c r="BL250" s="14" t="s">
        <v>208</v>
      </c>
      <c r="BM250" s="14" t="s">
        <v>545</v>
      </c>
    </row>
    <row r="251" spans="2:65" s="1" customFormat="1" ht="22.5" customHeight="1">
      <c r="B251" s="128"/>
      <c r="C251" s="144" t="s">
        <v>546</v>
      </c>
      <c r="D251" s="144" t="s">
        <v>252</v>
      </c>
      <c r="E251" s="145" t="s">
        <v>547</v>
      </c>
      <c r="F251" s="276" t="s">
        <v>548</v>
      </c>
      <c r="G251" s="277"/>
      <c r="H251" s="277"/>
      <c r="I251" s="277"/>
      <c r="J251" s="146" t="s">
        <v>203</v>
      </c>
      <c r="K251" s="147">
        <v>8.736</v>
      </c>
      <c r="L251" s="278"/>
      <c r="M251" s="277"/>
      <c r="N251" s="278">
        <f t="shared" si="35"/>
        <v>0</v>
      </c>
      <c r="O251" s="271"/>
      <c r="P251" s="271"/>
      <c r="Q251" s="271"/>
      <c r="R251" s="129"/>
      <c r="T251" s="228"/>
      <c r="U251" s="37"/>
      <c r="V251" s="29"/>
      <c r="W251" s="130"/>
      <c r="X251" s="130"/>
      <c r="Y251" s="130"/>
      <c r="Z251" s="130"/>
      <c r="AA251" s="131"/>
      <c r="AE251" s="144"/>
      <c r="AF251" s="144"/>
      <c r="AG251" s="145"/>
      <c r="AH251" s="276"/>
      <c r="AI251" s="277"/>
      <c r="AJ251" s="277"/>
      <c r="AK251" s="277"/>
      <c r="AL251" s="146"/>
      <c r="AM251" s="147"/>
      <c r="AN251" s="278"/>
      <c r="AO251" s="277"/>
      <c r="AP251" s="278"/>
      <c r="AQ251" s="271"/>
      <c r="AR251" s="271"/>
      <c r="AS251" s="271"/>
      <c r="AT251" s="14" t="s">
        <v>252</v>
      </c>
      <c r="AU251" s="14" t="s">
        <v>155</v>
      </c>
      <c r="AY251" s="14" t="s">
        <v>149</v>
      </c>
      <c r="BE251" s="132">
        <f t="shared" si="36"/>
        <v>0</v>
      </c>
      <c r="BF251" s="132">
        <f t="shared" si="37"/>
        <v>0</v>
      </c>
      <c r="BG251" s="132">
        <f t="shared" si="38"/>
        <v>0</v>
      </c>
      <c r="BH251" s="132">
        <f t="shared" si="39"/>
        <v>0</v>
      </c>
      <c r="BI251" s="132">
        <f t="shared" si="40"/>
        <v>0</v>
      </c>
      <c r="BJ251" s="14" t="s">
        <v>155</v>
      </c>
      <c r="BK251" s="132">
        <f t="shared" si="41"/>
        <v>0</v>
      </c>
      <c r="BL251" s="14" t="s">
        <v>208</v>
      </c>
      <c r="BM251" s="14" t="s">
        <v>549</v>
      </c>
    </row>
    <row r="252" spans="2:65" s="1" customFormat="1" ht="69.75" customHeight="1">
      <c r="B252" s="128"/>
      <c r="C252" s="139" t="s">
        <v>550</v>
      </c>
      <c r="D252" s="139" t="s">
        <v>150</v>
      </c>
      <c r="E252" s="140" t="s">
        <v>551</v>
      </c>
      <c r="F252" s="273" t="s">
        <v>1625</v>
      </c>
      <c r="G252" s="271"/>
      <c r="H252" s="271"/>
      <c r="I252" s="271"/>
      <c r="J252" s="141" t="s">
        <v>183</v>
      </c>
      <c r="K252" s="142">
        <v>11</v>
      </c>
      <c r="L252" s="272"/>
      <c r="M252" s="271"/>
      <c r="N252" s="272">
        <f t="shared" si="35"/>
        <v>0</v>
      </c>
      <c r="O252" s="271"/>
      <c r="P252" s="271"/>
      <c r="Q252" s="271"/>
      <c r="R252" s="129"/>
      <c r="S252" s="229"/>
      <c r="T252" s="228"/>
      <c r="U252" s="37"/>
      <c r="V252" s="29"/>
      <c r="W252" s="130"/>
      <c r="X252" s="130"/>
      <c r="Y252" s="130"/>
      <c r="Z252" s="130"/>
      <c r="AA252" s="131"/>
      <c r="AE252" s="139"/>
      <c r="AF252" s="139"/>
      <c r="AG252" s="140"/>
      <c r="AH252" s="270"/>
      <c r="AI252" s="271"/>
      <c r="AJ252" s="271"/>
      <c r="AK252" s="271"/>
      <c r="AL252" s="141"/>
      <c r="AM252" s="142"/>
      <c r="AN252" s="272"/>
      <c r="AO252" s="271"/>
      <c r="AP252" s="272"/>
      <c r="AQ252" s="271"/>
      <c r="AR252" s="271"/>
      <c r="AS252" s="271"/>
      <c r="AT252" s="14" t="s">
        <v>150</v>
      </c>
      <c r="AU252" s="14" t="s">
        <v>155</v>
      </c>
      <c r="AY252" s="14" t="s">
        <v>149</v>
      </c>
      <c r="BE252" s="132">
        <f t="shared" si="36"/>
        <v>0</v>
      </c>
      <c r="BF252" s="132">
        <f t="shared" si="37"/>
        <v>0</v>
      </c>
      <c r="BG252" s="132">
        <f t="shared" si="38"/>
        <v>0</v>
      </c>
      <c r="BH252" s="132">
        <f t="shared" si="39"/>
        <v>0</v>
      </c>
      <c r="BI252" s="132">
        <f t="shared" si="40"/>
        <v>0</v>
      </c>
      <c r="BJ252" s="14" t="s">
        <v>155</v>
      </c>
      <c r="BK252" s="132">
        <f t="shared" si="41"/>
        <v>0</v>
      </c>
      <c r="BL252" s="14" t="s">
        <v>208</v>
      </c>
      <c r="BM252" s="14" t="s">
        <v>552</v>
      </c>
    </row>
    <row r="253" spans="2:65" s="1" customFormat="1" ht="83.25" customHeight="1">
      <c r="B253" s="128"/>
      <c r="C253" s="139" t="s">
        <v>553</v>
      </c>
      <c r="D253" s="139" t="s">
        <v>150</v>
      </c>
      <c r="E253" s="140" t="s">
        <v>554</v>
      </c>
      <c r="F253" s="273" t="s">
        <v>1626</v>
      </c>
      <c r="G253" s="271"/>
      <c r="H253" s="271"/>
      <c r="I253" s="271"/>
      <c r="J253" s="141" t="s">
        <v>183</v>
      </c>
      <c r="K253" s="142">
        <v>2</v>
      </c>
      <c r="L253" s="272"/>
      <c r="M253" s="271"/>
      <c r="N253" s="272">
        <f t="shared" si="35"/>
        <v>0</v>
      </c>
      <c r="O253" s="271"/>
      <c r="P253" s="271"/>
      <c r="Q253" s="271"/>
      <c r="R253" s="129"/>
      <c r="S253" s="229"/>
      <c r="T253" s="228"/>
      <c r="U253" s="37"/>
      <c r="V253" s="29"/>
      <c r="W253" s="130"/>
      <c r="X253" s="130"/>
      <c r="Y253" s="130"/>
      <c r="Z253" s="130"/>
      <c r="AA253" s="131"/>
      <c r="AE253" s="139"/>
      <c r="AF253" s="139"/>
      <c r="AG253" s="140"/>
      <c r="AH253" s="270"/>
      <c r="AI253" s="271"/>
      <c r="AJ253" s="271"/>
      <c r="AK253" s="271"/>
      <c r="AL253" s="141"/>
      <c r="AM253" s="142"/>
      <c r="AN253" s="272"/>
      <c r="AO253" s="271"/>
      <c r="AP253" s="272"/>
      <c r="AQ253" s="271"/>
      <c r="AR253" s="271"/>
      <c r="AS253" s="271"/>
      <c r="AT253" s="14" t="s">
        <v>150</v>
      </c>
      <c r="AU253" s="14" t="s">
        <v>155</v>
      </c>
      <c r="AY253" s="14" t="s">
        <v>149</v>
      </c>
      <c r="BE253" s="132">
        <f t="shared" si="36"/>
        <v>0</v>
      </c>
      <c r="BF253" s="132">
        <f t="shared" si="37"/>
        <v>0</v>
      </c>
      <c r="BG253" s="132">
        <f t="shared" si="38"/>
        <v>0</v>
      </c>
      <c r="BH253" s="132">
        <f t="shared" si="39"/>
        <v>0</v>
      </c>
      <c r="BI253" s="132">
        <f t="shared" si="40"/>
        <v>0</v>
      </c>
      <c r="BJ253" s="14" t="s">
        <v>155</v>
      </c>
      <c r="BK253" s="132">
        <f t="shared" si="41"/>
        <v>0</v>
      </c>
      <c r="BL253" s="14" t="s">
        <v>208</v>
      </c>
      <c r="BM253" s="14" t="s">
        <v>555</v>
      </c>
    </row>
    <row r="254" spans="2:65" s="1" customFormat="1" ht="79.5" customHeight="1">
      <c r="B254" s="128"/>
      <c r="C254" s="139" t="s">
        <v>556</v>
      </c>
      <c r="D254" s="139" t="s">
        <v>150</v>
      </c>
      <c r="E254" s="140" t="s">
        <v>557</v>
      </c>
      <c r="F254" s="273" t="s">
        <v>1627</v>
      </c>
      <c r="G254" s="271"/>
      <c r="H254" s="271"/>
      <c r="I254" s="271"/>
      <c r="J254" s="141" t="s">
        <v>183</v>
      </c>
      <c r="K254" s="142">
        <v>1</v>
      </c>
      <c r="L254" s="272"/>
      <c r="M254" s="271"/>
      <c r="N254" s="272">
        <f t="shared" si="35"/>
        <v>0</v>
      </c>
      <c r="O254" s="271"/>
      <c r="P254" s="271"/>
      <c r="Q254" s="271"/>
      <c r="R254" s="129"/>
      <c r="S254" s="229"/>
      <c r="T254" s="228"/>
      <c r="U254" s="37"/>
      <c r="V254" s="29"/>
      <c r="W254" s="130"/>
      <c r="X254" s="130"/>
      <c r="Y254" s="130"/>
      <c r="Z254" s="130"/>
      <c r="AA254" s="131"/>
      <c r="AE254" s="139"/>
      <c r="AF254" s="139"/>
      <c r="AG254" s="140"/>
      <c r="AH254" s="270"/>
      <c r="AI254" s="271"/>
      <c r="AJ254" s="271"/>
      <c r="AK254" s="271"/>
      <c r="AL254" s="141"/>
      <c r="AM254" s="142"/>
      <c r="AN254" s="272"/>
      <c r="AO254" s="271"/>
      <c r="AP254" s="272"/>
      <c r="AQ254" s="271"/>
      <c r="AR254" s="271"/>
      <c r="AS254" s="271"/>
      <c r="AT254" s="14" t="s">
        <v>150</v>
      </c>
      <c r="AU254" s="14" t="s">
        <v>155</v>
      </c>
      <c r="AY254" s="14" t="s">
        <v>149</v>
      </c>
      <c r="BE254" s="132">
        <f t="shared" si="36"/>
        <v>0</v>
      </c>
      <c r="BF254" s="132">
        <f t="shared" si="37"/>
        <v>0</v>
      </c>
      <c r="BG254" s="132">
        <f t="shared" si="38"/>
        <v>0</v>
      </c>
      <c r="BH254" s="132">
        <f t="shared" si="39"/>
        <v>0</v>
      </c>
      <c r="BI254" s="132">
        <f t="shared" si="40"/>
        <v>0</v>
      </c>
      <c r="BJ254" s="14" t="s">
        <v>155</v>
      </c>
      <c r="BK254" s="132">
        <f t="shared" si="41"/>
        <v>0</v>
      </c>
      <c r="BL254" s="14" t="s">
        <v>208</v>
      </c>
      <c r="BM254" s="14" t="s">
        <v>558</v>
      </c>
    </row>
    <row r="255" spans="2:65" s="1" customFormat="1" ht="83.25" customHeight="1">
      <c r="B255" s="128"/>
      <c r="C255" s="139" t="s">
        <v>559</v>
      </c>
      <c r="D255" s="139" t="s">
        <v>150</v>
      </c>
      <c r="E255" s="140" t="s">
        <v>560</v>
      </c>
      <c r="F255" s="273" t="s">
        <v>1628</v>
      </c>
      <c r="G255" s="271"/>
      <c r="H255" s="271"/>
      <c r="I255" s="271"/>
      <c r="J255" s="141" t="s">
        <v>183</v>
      </c>
      <c r="K255" s="142">
        <v>1</v>
      </c>
      <c r="L255" s="272"/>
      <c r="M255" s="271"/>
      <c r="N255" s="272">
        <f t="shared" si="35"/>
        <v>0</v>
      </c>
      <c r="O255" s="271"/>
      <c r="P255" s="271"/>
      <c r="Q255" s="271"/>
      <c r="R255" s="129"/>
      <c r="S255" s="229"/>
      <c r="T255" s="228"/>
      <c r="U255" s="37"/>
      <c r="V255" s="29"/>
      <c r="W255" s="130"/>
      <c r="X255" s="130"/>
      <c r="Y255" s="130"/>
      <c r="Z255" s="130"/>
      <c r="AA255" s="131"/>
      <c r="AE255" s="139"/>
      <c r="AF255" s="139"/>
      <c r="AG255" s="140"/>
      <c r="AH255" s="270"/>
      <c r="AI255" s="271"/>
      <c r="AJ255" s="271"/>
      <c r="AK255" s="271"/>
      <c r="AL255" s="141"/>
      <c r="AM255" s="142"/>
      <c r="AN255" s="272"/>
      <c r="AO255" s="271"/>
      <c r="AP255" s="272"/>
      <c r="AQ255" s="271"/>
      <c r="AR255" s="271"/>
      <c r="AS255" s="271"/>
      <c r="AT255" s="14" t="s">
        <v>150</v>
      </c>
      <c r="AU255" s="14" t="s">
        <v>155</v>
      </c>
      <c r="AY255" s="14" t="s">
        <v>149</v>
      </c>
      <c r="BE255" s="132">
        <f t="shared" si="36"/>
        <v>0</v>
      </c>
      <c r="BF255" s="132">
        <f t="shared" si="37"/>
        <v>0</v>
      </c>
      <c r="BG255" s="132">
        <f t="shared" si="38"/>
        <v>0</v>
      </c>
      <c r="BH255" s="132">
        <f t="shared" si="39"/>
        <v>0</v>
      </c>
      <c r="BI255" s="132">
        <f t="shared" si="40"/>
        <v>0</v>
      </c>
      <c r="BJ255" s="14" t="s">
        <v>155</v>
      </c>
      <c r="BK255" s="132">
        <f t="shared" si="41"/>
        <v>0</v>
      </c>
      <c r="BL255" s="14" t="s">
        <v>208</v>
      </c>
      <c r="BM255" s="14" t="s">
        <v>561</v>
      </c>
    </row>
    <row r="256" spans="2:65" s="1" customFormat="1" ht="57" customHeight="1">
      <c r="B256" s="128"/>
      <c r="C256" s="139" t="s">
        <v>562</v>
      </c>
      <c r="D256" s="139" t="s">
        <v>150</v>
      </c>
      <c r="E256" s="140" t="s">
        <v>563</v>
      </c>
      <c r="F256" s="273" t="s">
        <v>1629</v>
      </c>
      <c r="G256" s="271"/>
      <c r="H256" s="271"/>
      <c r="I256" s="271"/>
      <c r="J256" s="141" t="s">
        <v>183</v>
      </c>
      <c r="K256" s="142">
        <v>2</v>
      </c>
      <c r="L256" s="272"/>
      <c r="M256" s="271"/>
      <c r="N256" s="272">
        <f t="shared" si="35"/>
        <v>0</v>
      </c>
      <c r="O256" s="271"/>
      <c r="P256" s="271"/>
      <c r="Q256" s="271"/>
      <c r="R256" s="129"/>
      <c r="S256" s="229"/>
      <c r="T256" s="228"/>
      <c r="U256" s="37"/>
      <c r="V256" s="29"/>
      <c r="W256" s="130"/>
      <c r="X256" s="130"/>
      <c r="Y256" s="130"/>
      <c r="Z256" s="130"/>
      <c r="AA256" s="131"/>
      <c r="AE256" s="139"/>
      <c r="AF256" s="139"/>
      <c r="AG256" s="140"/>
      <c r="AH256" s="270"/>
      <c r="AI256" s="271"/>
      <c r="AJ256" s="271"/>
      <c r="AK256" s="271"/>
      <c r="AL256" s="141"/>
      <c r="AM256" s="142"/>
      <c r="AN256" s="272"/>
      <c r="AO256" s="271"/>
      <c r="AP256" s="272"/>
      <c r="AQ256" s="271"/>
      <c r="AR256" s="271"/>
      <c r="AS256" s="271"/>
      <c r="AT256" s="14" t="s">
        <v>150</v>
      </c>
      <c r="AU256" s="14" t="s">
        <v>155</v>
      </c>
      <c r="AY256" s="14" t="s">
        <v>149</v>
      </c>
      <c r="BE256" s="132">
        <f t="shared" si="36"/>
        <v>0</v>
      </c>
      <c r="BF256" s="132">
        <f t="shared" si="37"/>
        <v>0</v>
      </c>
      <c r="BG256" s="132">
        <f t="shared" si="38"/>
        <v>0</v>
      </c>
      <c r="BH256" s="132">
        <f t="shared" si="39"/>
        <v>0</v>
      </c>
      <c r="BI256" s="132">
        <f t="shared" si="40"/>
        <v>0</v>
      </c>
      <c r="BJ256" s="14" t="s">
        <v>155</v>
      </c>
      <c r="BK256" s="132">
        <f t="shared" si="41"/>
        <v>0</v>
      </c>
      <c r="BL256" s="14" t="s">
        <v>208</v>
      </c>
      <c r="BM256" s="14" t="s">
        <v>564</v>
      </c>
    </row>
    <row r="257" spans="2:65" s="1" customFormat="1" ht="57" customHeight="1">
      <c r="B257" s="128"/>
      <c r="C257" s="139" t="s">
        <v>565</v>
      </c>
      <c r="D257" s="139" t="s">
        <v>150</v>
      </c>
      <c r="E257" s="140" t="s">
        <v>566</v>
      </c>
      <c r="F257" s="273" t="s">
        <v>1630</v>
      </c>
      <c r="G257" s="271"/>
      <c r="H257" s="271"/>
      <c r="I257" s="271"/>
      <c r="J257" s="141" t="s">
        <v>183</v>
      </c>
      <c r="K257" s="142">
        <v>1</v>
      </c>
      <c r="L257" s="272"/>
      <c r="M257" s="271"/>
      <c r="N257" s="272">
        <f t="shared" si="35"/>
        <v>0</v>
      </c>
      <c r="O257" s="271"/>
      <c r="P257" s="271"/>
      <c r="Q257" s="271"/>
      <c r="R257" s="129"/>
      <c r="S257" s="229"/>
      <c r="T257" s="228"/>
      <c r="U257" s="37"/>
      <c r="V257" s="29"/>
      <c r="W257" s="130"/>
      <c r="X257" s="130"/>
      <c r="Y257" s="130"/>
      <c r="Z257" s="130"/>
      <c r="AA257" s="131"/>
      <c r="AE257" s="139"/>
      <c r="AF257" s="139"/>
      <c r="AG257" s="140"/>
      <c r="AH257" s="270"/>
      <c r="AI257" s="271"/>
      <c r="AJ257" s="271"/>
      <c r="AK257" s="271"/>
      <c r="AL257" s="141"/>
      <c r="AM257" s="142"/>
      <c r="AN257" s="272"/>
      <c r="AO257" s="271"/>
      <c r="AP257" s="272"/>
      <c r="AQ257" s="271"/>
      <c r="AR257" s="271"/>
      <c r="AS257" s="271"/>
      <c r="AT257" s="14" t="s">
        <v>150</v>
      </c>
      <c r="AU257" s="14" t="s">
        <v>155</v>
      </c>
      <c r="AY257" s="14" t="s">
        <v>149</v>
      </c>
      <c r="BE257" s="132">
        <f t="shared" si="36"/>
        <v>0</v>
      </c>
      <c r="BF257" s="132">
        <f t="shared" si="37"/>
        <v>0</v>
      </c>
      <c r="BG257" s="132">
        <f t="shared" si="38"/>
        <v>0</v>
      </c>
      <c r="BH257" s="132">
        <f t="shared" si="39"/>
        <v>0</v>
      </c>
      <c r="BI257" s="132">
        <f t="shared" si="40"/>
        <v>0</v>
      </c>
      <c r="BJ257" s="14" t="s">
        <v>155</v>
      </c>
      <c r="BK257" s="132">
        <f t="shared" si="41"/>
        <v>0</v>
      </c>
      <c r="BL257" s="14" t="s">
        <v>208</v>
      </c>
      <c r="BM257" s="14" t="s">
        <v>567</v>
      </c>
    </row>
    <row r="258" spans="2:65" s="1" customFormat="1" ht="57" customHeight="1">
      <c r="B258" s="128"/>
      <c r="C258" s="139" t="s">
        <v>568</v>
      </c>
      <c r="D258" s="139" t="s">
        <v>150</v>
      </c>
      <c r="E258" s="140" t="s">
        <v>569</v>
      </c>
      <c r="F258" s="273" t="s">
        <v>1631</v>
      </c>
      <c r="G258" s="271"/>
      <c r="H258" s="271"/>
      <c r="I258" s="271"/>
      <c r="J258" s="141" t="s">
        <v>183</v>
      </c>
      <c r="K258" s="142">
        <v>5</v>
      </c>
      <c r="L258" s="272"/>
      <c r="M258" s="271"/>
      <c r="N258" s="272">
        <f t="shared" si="35"/>
        <v>0</v>
      </c>
      <c r="O258" s="271"/>
      <c r="P258" s="271"/>
      <c r="Q258" s="271"/>
      <c r="R258" s="129"/>
      <c r="S258" s="229"/>
      <c r="T258" s="228"/>
      <c r="U258" s="37"/>
      <c r="V258" s="29"/>
      <c r="W258" s="130"/>
      <c r="X258" s="130"/>
      <c r="Y258" s="130"/>
      <c r="Z258" s="130"/>
      <c r="AA258" s="131"/>
      <c r="AE258" s="139"/>
      <c r="AF258" s="139"/>
      <c r="AG258" s="140"/>
      <c r="AH258" s="270"/>
      <c r="AI258" s="271"/>
      <c r="AJ258" s="271"/>
      <c r="AK258" s="271"/>
      <c r="AL258" s="141"/>
      <c r="AM258" s="142"/>
      <c r="AN258" s="272"/>
      <c r="AO258" s="271"/>
      <c r="AP258" s="272"/>
      <c r="AQ258" s="271"/>
      <c r="AR258" s="271"/>
      <c r="AS258" s="271"/>
      <c r="AT258" s="14" t="s">
        <v>150</v>
      </c>
      <c r="AU258" s="14" t="s">
        <v>155</v>
      </c>
      <c r="AY258" s="14" t="s">
        <v>149</v>
      </c>
      <c r="BE258" s="132">
        <f t="shared" si="36"/>
        <v>0</v>
      </c>
      <c r="BF258" s="132">
        <f t="shared" si="37"/>
        <v>0</v>
      </c>
      <c r="BG258" s="132">
        <f t="shared" si="38"/>
        <v>0</v>
      </c>
      <c r="BH258" s="132">
        <f t="shared" si="39"/>
        <v>0</v>
      </c>
      <c r="BI258" s="132">
        <f t="shared" si="40"/>
        <v>0</v>
      </c>
      <c r="BJ258" s="14" t="s">
        <v>155</v>
      </c>
      <c r="BK258" s="132">
        <f t="shared" si="41"/>
        <v>0</v>
      </c>
      <c r="BL258" s="14" t="s">
        <v>208</v>
      </c>
      <c r="BM258" s="14" t="s">
        <v>570</v>
      </c>
    </row>
    <row r="259" spans="2:65" s="1" customFormat="1" ht="57" customHeight="1">
      <c r="B259" s="128"/>
      <c r="C259" s="139" t="s">
        <v>571</v>
      </c>
      <c r="D259" s="139" t="s">
        <v>150</v>
      </c>
      <c r="E259" s="140" t="s">
        <v>572</v>
      </c>
      <c r="F259" s="273" t="s">
        <v>1632</v>
      </c>
      <c r="G259" s="271"/>
      <c r="H259" s="271"/>
      <c r="I259" s="271"/>
      <c r="J259" s="141" t="s">
        <v>183</v>
      </c>
      <c r="K259" s="142">
        <v>6</v>
      </c>
      <c r="L259" s="272"/>
      <c r="M259" s="271"/>
      <c r="N259" s="272">
        <f t="shared" si="35"/>
        <v>0</v>
      </c>
      <c r="O259" s="271"/>
      <c r="P259" s="271"/>
      <c r="Q259" s="271"/>
      <c r="R259" s="129"/>
      <c r="S259" s="229"/>
      <c r="T259" s="228"/>
      <c r="U259" s="37"/>
      <c r="V259" s="29"/>
      <c r="W259" s="130"/>
      <c r="X259" s="130"/>
      <c r="Y259" s="130"/>
      <c r="Z259" s="130"/>
      <c r="AA259" s="131"/>
      <c r="AE259" s="139"/>
      <c r="AF259" s="139"/>
      <c r="AG259" s="140"/>
      <c r="AH259" s="270"/>
      <c r="AI259" s="271"/>
      <c r="AJ259" s="271"/>
      <c r="AK259" s="271"/>
      <c r="AL259" s="141"/>
      <c r="AM259" s="142"/>
      <c r="AN259" s="272"/>
      <c r="AO259" s="271"/>
      <c r="AP259" s="272"/>
      <c r="AQ259" s="271"/>
      <c r="AR259" s="271"/>
      <c r="AS259" s="271"/>
      <c r="AT259" s="14" t="s">
        <v>150</v>
      </c>
      <c r="AU259" s="14" t="s">
        <v>155</v>
      </c>
      <c r="AY259" s="14" t="s">
        <v>149</v>
      </c>
      <c r="BE259" s="132">
        <f t="shared" si="36"/>
        <v>0</v>
      </c>
      <c r="BF259" s="132">
        <f t="shared" si="37"/>
        <v>0</v>
      </c>
      <c r="BG259" s="132">
        <f t="shared" si="38"/>
        <v>0</v>
      </c>
      <c r="BH259" s="132">
        <f t="shared" si="39"/>
        <v>0</v>
      </c>
      <c r="BI259" s="132">
        <f t="shared" si="40"/>
        <v>0</v>
      </c>
      <c r="BJ259" s="14" t="s">
        <v>155</v>
      </c>
      <c r="BK259" s="132">
        <f t="shared" si="41"/>
        <v>0</v>
      </c>
      <c r="BL259" s="14" t="s">
        <v>208</v>
      </c>
      <c r="BM259" s="14" t="s">
        <v>573</v>
      </c>
    </row>
    <row r="260" spans="2:65" s="1" customFormat="1" ht="69.75" customHeight="1">
      <c r="B260" s="128"/>
      <c r="C260" s="139" t="s">
        <v>574</v>
      </c>
      <c r="D260" s="139" t="s">
        <v>150</v>
      </c>
      <c r="E260" s="140" t="s">
        <v>575</v>
      </c>
      <c r="F260" s="273" t="s">
        <v>1633</v>
      </c>
      <c r="G260" s="271"/>
      <c r="H260" s="271"/>
      <c r="I260" s="271"/>
      <c r="J260" s="141" t="s">
        <v>183</v>
      </c>
      <c r="K260" s="142">
        <v>9</v>
      </c>
      <c r="L260" s="272"/>
      <c r="M260" s="271"/>
      <c r="N260" s="272">
        <f t="shared" si="35"/>
        <v>0</v>
      </c>
      <c r="O260" s="271"/>
      <c r="P260" s="271"/>
      <c r="Q260" s="271"/>
      <c r="R260" s="129"/>
      <c r="S260" s="229"/>
      <c r="T260" s="228"/>
      <c r="U260" s="37"/>
      <c r="V260" s="29"/>
      <c r="W260" s="130"/>
      <c r="X260" s="130"/>
      <c r="Y260" s="130"/>
      <c r="Z260" s="130"/>
      <c r="AA260" s="131"/>
      <c r="AE260" s="139"/>
      <c r="AF260" s="139"/>
      <c r="AG260" s="140"/>
      <c r="AH260" s="270"/>
      <c r="AI260" s="271"/>
      <c r="AJ260" s="271"/>
      <c r="AK260" s="271"/>
      <c r="AL260" s="141"/>
      <c r="AM260" s="142"/>
      <c r="AN260" s="272"/>
      <c r="AO260" s="271"/>
      <c r="AP260" s="272"/>
      <c r="AQ260" s="271"/>
      <c r="AR260" s="271"/>
      <c r="AS260" s="271"/>
      <c r="AT260" s="14" t="s">
        <v>150</v>
      </c>
      <c r="AU260" s="14" t="s">
        <v>155</v>
      </c>
      <c r="AY260" s="14" t="s">
        <v>149</v>
      </c>
      <c r="BE260" s="132">
        <f t="shared" si="36"/>
        <v>0</v>
      </c>
      <c r="BF260" s="132">
        <f t="shared" si="37"/>
        <v>0</v>
      </c>
      <c r="BG260" s="132">
        <f t="shared" si="38"/>
        <v>0</v>
      </c>
      <c r="BH260" s="132">
        <f t="shared" si="39"/>
        <v>0</v>
      </c>
      <c r="BI260" s="132">
        <f t="shared" si="40"/>
        <v>0</v>
      </c>
      <c r="BJ260" s="14" t="s">
        <v>155</v>
      </c>
      <c r="BK260" s="132">
        <f t="shared" si="41"/>
        <v>0</v>
      </c>
      <c r="BL260" s="14" t="s">
        <v>208</v>
      </c>
      <c r="BM260" s="14" t="s">
        <v>576</v>
      </c>
    </row>
    <row r="261" spans="2:65" s="1" customFormat="1" ht="84" customHeight="1">
      <c r="B261" s="128"/>
      <c r="C261" s="139" t="s">
        <v>577</v>
      </c>
      <c r="D261" s="139" t="s">
        <v>150</v>
      </c>
      <c r="E261" s="140" t="s">
        <v>578</v>
      </c>
      <c r="F261" s="273" t="s">
        <v>1634</v>
      </c>
      <c r="G261" s="271"/>
      <c r="H261" s="271"/>
      <c r="I261" s="271"/>
      <c r="J261" s="141" t="s">
        <v>183</v>
      </c>
      <c r="K261" s="142">
        <v>1</v>
      </c>
      <c r="L261" s="272"/>
      <c r="M261" s="271"/>
      <c r="N261" s="272">
        <f t="shared" si="35"/>
        <v>0</v>
      </c>
      <c r="O261" s="271"/>
      <c r="P261" s="271"/>
      <c r="Q261" s="271"/>
      <c r="R261" s="129"/>
      <c r="S261" s="229"/>
      <c r="T261" s="228"/>
      <c r="U261" s="37"/>
      <c r="V261" s="29"/>
      <c r="W261" s="130"/>
      <c r="X261" s="130"/>
      <c r="Y261" s="130"/>
      <c r="Z261" s="130"/>
      <c r="AA261" s="131"/>
      <c r="AE261" s="139"/>
      <c r="AF261" s="139"/>
      <c r="AG261" s="140"/>
      <c r="AH261" s="270"/>
      <c r="AI261" s="271"/>
      <c r="AJ261" s="271"/>
      <c r="AK261" s="271"/>
      <c r="AL261" s="141"/>
      <c r="AM261" s="142"/>
      <c r="AN261" s="272"/>
      <c r="AO261" s="271"/>
      <c r="AP261" s="272"/>
      <c r="AQ261" s="271"/>
      <c r="AR261" s="271"/>
      <c r="AS261" s="271"/>
      <c r="AT261" s="14" t="s">
        <v>150</v>
      </c>
      <c r="AU261" s="14" t="s">
        <v>155</v>
      </c>
      <c r="AY261" s="14" t="s">
        <v>149</v>
      </c>
      <c r="BE261" s="132">
        <f t="shared" si="36"/>
        <v>0</v>
      </c>
      <c r="BF261" s="132">
        <f t="shared" si="37"/>
        <v>0</v>
      </c>
      <c r="BG261" s="132">
        <f t="shared" si="38"/>
        <v>0</v>
      </c>
      <c r="BH261" s="132">
        <f t="shared" si="39"/>
        <v>0</v>
      </c>
      <c r="BI261" s="132">
        <f t="shared" si="40"/>
        <v>0</v>
      </c>
      <c r="BJ261" s="14" t="s">
        <v>155</v>
      </c>
      <c r="BK261" s="132">
        <f t="shared" si="41"/>
        <v>0</v>
      </c>
      <c r="BL261" s="14" t="s">
        <v>208</v>
      </c>
      <c r="BM261" s="14" t="s">
        <v>579</v>
      </c>
    </row>
    <row r="262" spans="2:65" s="1" customFormat="1" ht="69.75" customHeight="1">
      <c r="B262" s="128"/>
      <c r="C262" s="139" t="s">
        <v>580</v>
      </c>
      <c r="D262" s="139" t="s">
        <v>150</v>
      </c>
      <c r="E262" s="140" t="s">
        <v>581</v>
      </c>
      <c r="F262" s="273" t="s">
        <v>1635</v>
      </c>
      <c r="G262" s="271"/>
      <c r="H262" s="271"/>
      <c r="I262" s="271"/>
      <c r="J262" s="141" t="s">
        <v>183</v>
      </c>
      <c r="K262" s="142">
        <v>2</v>
      </c>
      <c r="L262" s="272"/>
      <c r="M262" s="271"/>
      <c r="N262" s="272">
        <f t="shared" si="35"/>
        <v>0</v>
      </c>
      <c r="O262" s="271"/>
      <c r="P262" s="271"/>
      <c r="Q262" s="271"/>
      <c r="R262" s="129"/>
      <c r="S262" s="229"/>
      <c r="T262" s="228"/>
      <c r="U262" s="37"/>
      <c r="V262" s="29"/>
      <c r="W262" s="130"/>
      <c r="X262" s="130"/>
      <c r="Y262" s="130"/>
      <c r="Z262" s="130"/>
      <c r="AA262" s="131"/>
      <c r="AE262" s="139"/>
      <c r="AF262" s="139"/>
      <c r="AG262" s="140"/>
      <c r="AH262" s="270"/>
      <c r="AI262" s="271"/>
      <c r="AJ262" s="271"/>
      <c r="AK262" s="271"/>
      <c r="AL262" s="141"/>
      <c r="AM262" s="142"/>
      <c r="AN262" s="272"/>
      <c r="AO262" s="271"/>
      <c r="AP262" s="272"/>
      <c r="AQ262" s="271"/>
      <c r="AR262" s="271"/>
      <c r="AS262" s="271"/>
      <c r="AT262" s="14" t="s">
        <v>150</v>
      </c>
      <c r="AU262" s="14" t="s">
        <v>155</v>
      </c>
      <c r="AY262" s="14" t="s">
        <v>149</v>
      </c>
      <c r="BE262" s="132">
        <f t="shared" si="36"/>
        <v>0</v>
      </c>
      <c r="BF262" s="132">
        <f t="shared" si="37"/>
        <v>0</v>
      </c>
      <c r="BG262" s="132">
        <f t="shared" si="38"/>
        <v>0</v>
      </c>
      <c r="BH262" s="132">
        <f t="shared" si="39"/>
        <v>0</v>
      </c>
      <c r="BI262" s="132">
        <f t="shared" si="40"/>
        <v>0</v>
      </c>
      <c r="BJ262" s="14" t="s">
        <v>155</v>
      </c>
      <c r="BK262" s="132">
        <f t="shared" si="41"/>
        <v>0</v>
      </c>
      <c r="BL262" s="14" t="s">
        <v>208</v>
      </c>
      <c r="BM262" s="14" t="s">
        <v>582</v>
      </c>
    </row>
    <row r="263" spans="2:65" s="1" customFormat="1" ht="69.75" customHeight="1">
      <c r="B263" s="128"/>
      <c r="C263" s="139" t="s">
        <v>583</v>
      </c>
      <c r="D263" s="139" t="s">
        <v>150</v>
      </c>
      <c r="E263" s="140" t="s">
        <v>584</v>
      </c>
      <c r="F263" s="273" t="s">
        <v>1636</v>
      </c>
      <c r="G263" s="271"/>
      <c r="H263" s="271"/>
      <c r="I263" s="271"/>
      <c r="J263" s="141" t="s">
        <v>183</v>
      </c>
      <c r="K263" s="142">
        <v>2</v>
      </c>
      <c r="L263" s="272"/>
      <c r="M263" s="271"/>
      <c r="N263" s="272">
        <f t="shared" si="35"/>
        <v>0</v>
      </c>
      <c r="O263" s="271"/>
      <c r="P263" s="271"/>
      <c r="Q263" s="271"/>
      <c r="R263" s="129"/>
      <c r="S263" s="229"/>
      <c r="T263" s="228"/>
      <c r="U263" s="37"/>
      <c r="V263" s="29"/>
      <c r="W263" s="130"/>
      <c r="X263" s="130"/>
      <c r="Y263" s="130"/>
      <c r="Z263" s="130"/>
      <c r="AA263" s="131"/>
      <c r="AE263" s="139"/>
      <c r="AF263" s="139"/>
      <c r="AG263" s="140"/>
      <c r="AH263" s="270"/>
      <c r="AI263" s="271"/>
      <c r="AJ263" s="271"/>
      <c r="AK263" s="271"/>
      <c r="AL263" s="141"/>
      <c r="AM263" s="142"/>
      <c r="AN263" s="272"/>
      <c r="AO263" s="271"/>
      <c r="AP263" s="272"/>
      <c r="AQ263" s="271"/>
      <c r="AR263" s="271"/>
      <c r="AS263" s="271"/>
      <c r="AT263" s="14" t="s">
        <v>150</v>
      </c>
      <c r="AU263" s="14" t="s">
        <v>155</v>
      </c>
      <c r="AY263" s="14" t="s">
        <v>149</v>
      </c>
      <c r="BE263" s="132">
        <f t="shared" si="36"/>
        <v>0</v>
      </c>
      <c r="BF263" s="132">
        <f t="shared" si="37"/>
        <v>0</v>
      </c>
      <c r="BG263" s="132">
        <f t="shared" si="38"/>
        <v>0</v>
      </c>
      <c r="BH263" s="132">
        <f t="shared" si="39"/>
        <v>0</v>
      </c>
      <c r="BI263" s="132">
        <f t="shared" si="40"/>
        <v>0</v>
      </c>
      <c r="BJ263" s="14" t="s">
        <v>155</v>
      </c>
      <c r="BK263" s="132">
        <f t="shared" si="41"/>
        <v>0</v>
      </c>
      <c r="BL263" s="14" t="s">
        <v>208</v>
      </c>
      <c r="BM263" s="14" t="s">
        <v>585</v>
      </c>
    </row>
    <row r="264" spans="2:65" s="1" customFormat="1" ht="69.75" customHeight="1">
      <c r="B264" s="128"/>
      <c r="C264" s="139" t="s">
        <v>586</v>
      </c>
      <c r="D264" s="139" t="s">
        <v>150</v>
      </c>
      <c r="E264" s="140" t="s">
        <v>587</v>
      </c>
      <c r="F264" s="273" t="s">
        <v>1637</v>
      </c>
      <c r="G264" s="271"/>
      <c r="H264" s="271"/>
      <c r="I264" s="271"/>
      <c r="J264" s="141" t="s">
        <v>183</v>
      </c>
      <c r="K264" s="142">
        <v>1</v>
      </c>
      <c r="L264" s="272"/>
      <c r="M264" s="271"/>
      <c r="N264" s="272">
        <f t="shared" si="35"/>
        <v>0</v>
      </c>
      <c r="O264" s="271"/>
      <c r="P264" s="271"/>
      <c r="Q264" s="271"/>
      <c r="R264" s="129"/>
      <c r="S264" s="229"/>
      <c r="T264" s="228"/>
      <c r="U264" s="37"/>
      <c r="V264" s="29"/>
      <c r="W264" s="130"/>
      <c r="X264" s="130"/>
      <c r="Y264" s="130"/>
      <c r="Z264" s="130"/>
      <c r="AA264" s="131"/>
      <c r="AE264" s="139"/>
      <c r="AF264" s="139"/>
      <c r="AG264" s="140"/>
      <c r="AH264" s="270"/>
      <c r="AI264" s="271"/>
      <c r="AJ264" s="271"/>
      <c r="AK264" s="271"/>
      <c r="AL264" s="141"/>
      <c r="AM264" s="142"/>
      <c r="AN264" s="272"/>
      <c r="AO264" s="271"/>
      <c r="AP264" s="272"/>
      <c r="AQ264" s="271"/>
      <c r="AR264" s="271"/>
      <c r="AS264" s="271"/>
      <c r="AT264" s="14" t="s">
        <v>150</v>
      </c>
      <c r="AU264" s="14" t="s">
        <v>155</v>
      </c>
      <c r="AY264" s="14" t="s">
        <v>149</v>
      </c>
      <c r="BE264" s="132">
        <f t="shared" si="36"/>
        <v>0</v>
      </c>
      <c r="BF264" s="132">
        <f t="shared" si="37"/>
        <v>0</v>
      </c>
      <c r="BG264" s="132">
        <f t="shared" si="38"/>
        <v>0</v>
      </c>
      <c r="BH264" s="132">
        <f t="shared" si="39"/>
        <v>0</v>
      </c>
      <c r="BI264" s="132">
        <f t="shared" si="40"/>
        <v>0</v>
      </c>
      <c r="BJ264" s="14" t="s">
        <v>155</v>
      </c>
      <c r="BK264" s="132">
        <f t="shared" si="41"/>
        <v>0</v>
      </c>
      <c r="BL264" s="14" t="s">
        <v>208</v>
      </c>
      <c r="BM264" s="14" t="s">
        <v>588</v>
      </c>
    </row>
    <row r="265" spans="2:65" s="1" customFormat="1" ht="69.75" customHeight="1">
      <c r="B265" s="128"/>
      <c r="C265" s="139" t="s">
        <v>589</v>
      </c>
      <c r="D265" s="139" t="s">
        <v>150</v>
      </c>
      <c r="E265" s="140" t="s">
        <v>590</v>
      </c>
      <c r="F265" s="273" t="s">
        <v>1638</v>
      </c>
      <c r="G265" s="271"/>
      <c r="H265" s="271"/>
      <c r="I265" s="271"/>
      <c r="J265" s="141" t="s">
        <v>183</v>
      </c>
      <c r="K265" s="142">
        <v>1</v>
      </c>
      <c r="L265" s="272"/>
      <c r="M265" s="271"/>
      <c r="N265" s="272">
        <f t="shared" si="35"/>
        <v>0</v>
      </c>
      <c r="O265" s="271"/>
      <c r="P265" s="271"/>
      <c r="Q265" s="271"/>
      <c r="R265" s="129"/>
      <c r="S265" s="229"/>
      <c r="T265" s="228"/>
      <c r="U265" s="37"/>
      <c r="V265" s="29"/>
      <c r="W265" s="130"/>
      <c r="X265" s="130"/>
      <c r="Y265" s="130"/>
      <c r="Z265" s="130"/>
      <c r="AA265" s="131"/>
      <c r="AE265" s="139"/>
      <c r="AF265" s="139"/>
      <c r="AG265" s="140"/>
      <c r="AH265" s="270"/>
      <c r="AI265" s="271"/>
      <c r="AJ265" s="271"/>
      <c r="AK265" s="271"/>
      <c r="AL265" s="141"/>
      <c r="AM265" s="142"/>
      <c r="AN265" s="272"/>
      <c r="AO265" s="271"/>
      <c r="AP265" s="272"/>
      <c r="AQ265" s="271"/>
      <c r="AR265" s="271"/>
      <c r="AS265" s="271"/>
      <c r="AT265" s="14" t="s">
        <v>150</v>
      </c>
      <c r="AU265" s="14" t="s">
        <v>155</v>
      </c>
      <c r="AY265" s="14" t="s">
        <v>149</v>
      </c>
      <c r="BE265" s="132">
        <f t="shared" si="36"/>
        <v>0</v>
      </c>
      <c r="BF265" s="132">
        <f t="shared" si="37"/>
        <v>0</v>
      </c>
      <c r="BG265" s="132">
        <f t="shared" si="38"/>
        <v>0</v>
      </c>
      <c r="BH265" s="132">
        <f t="shared" si="39"/>
        <v>0</v>
      </c>
      <c r="BI265" s="132">
        <f t="shared" si="40"/>
        <v>0</v>
      </c>
      <c r="BJ265" s="14" t="s">
        <v>155</v>
      </c>
      <c r="BK265" s="132">
        <f t="shared" si="41"/>
        <v>0</v>
      </c>
      <c r="BL265" s="14" t="s">
        <v>208</v>
      </c>
      <c r="BM265" s="14" t="s">
        <v>591</v>
      </c>
    </row>
    <row r="266" spans="2:65" s="1" customFormat="1" ht="69.75" customHeight="1">
      <c r="B266" s="128"/>
      <c r="C266" s="139" t="s">
        <v>592</v>
      </c>
      <c r="D266" s="139" t="s">
        <v>150</v>
      </c>
      <c r="E266" s="140" t="s">
        <v>593</v>
      </c>
      <c r="F266" s="273" t="s">
        <v>1639</v>
      </c>
      <c r="G266" s="271"/>
      <c r="H266" s="271"/>
      <c r="I266" s="271"/>
      <c r="J266" s="141" t="s">
        <v>183</v>
      </c>
      <c r="K266" s="142">
        <v>1</v>
      </c>
      <c r="L266" s="272"/>
      <c r="M266" s="271"/>
      <c r="N266" s="272">
        <f t="shared" si="35"/>
        <v>0</v>
      </c>
      <c r="O266" s="271"/>
      <c r="P266" s="271"/>
      <c r="Q266" s="271"/>
      <c r="R266" s="129"/>
      <c r="S266" s="229"/>
      <c r="T266" s="228"/>
      <c r="U266" s="37"/>
      <c r="V266" s="29"/>
      <c r="W266" s="130"/>
      <c r="X266" s="130"/>
      <c r="Y266" s="130"/>
      <c r="Z266" s="130"/>
      <c r="AA266" s="131"/>
      <c r="AE266" s="139"/>
      <c r="AF266" s="139"/>
      <c r="AG266" s="140"/>
      <c r="AH266" s="270"/>
      <c r="AI266" s="271"/>
      <c r="AJ266" s="271"/>
      <c r="AK266" s="271"/>
      <c r="AL266" s="141"/>
      <c r="AM266" s="142"/>
      <c r="AN266" s="272"/>
      <c r="AO266" s="271"/>
      <c r="AP266" s="272"/>
      <c r="AQ266" s="271"/>
      <c r="AR266" s="271"/>
      <c r="AS266" s="271"/>
      <c r="AT266" s="14" t="s">
        <v>150</v>
      </c>
      <c r="AU266" s="14" t="s">
        <v>155</v>
      </c>
      <c r="AY266" s="14" t="s">
        <v>149</v>
      </c>
      <c r="BE266" s="132">
        <f t="shared" si="36"/>
        <v>0</v>
      </c>
      <c r="BF266" s="132">
        <f t="shared" si="37"/>
        <v>0</v>
      </c>
      <c r="BG266" s="132">
        <f t="shared" si="38"/>
        <v>0</v>
      </c>
      <c r="BH266" s="132">
        <f t="shared" si="39"/>
        <v>0</v>
      </c>
      <c r="BI266" s="132">
        <f t="shared" si="40"/>
        <v>0</v>
      </c>
      <c r="BJ266" s="14" t="s">
        <v>155</v>
      </c>
      <c r="BK266" s="132">
        <f t="shared" si="41"/>
        <v>0</v>
      </c>
      <c r="BL266" s="14" t="s">
        <v>208</v>
      </c>
      <c r="BM266" s="14" t="s">
        <v>594</v>
      </c>
    </row>
    <row r="267" spans="2:65" s="1" customFormat="1" ht="69.75" customHeight="1">
      <c r="B267" s="128"/>
      <c r="C267" s="139" t="s">
        <v>595</v>
      </c>
      <c r="D267" s="139" t="s">
        <v>150</v>
      </c>
      <c r="E267" s="140" t="s">
        <v>596</v>
      </c>
      <c r="F267" s="273" t="s">
        <v>1640</v>
      </c>
      <c r="G267" s="271"/>
      <c r="H267" s="271"/>
      <c r="I267" s="271"/>
      <c r="J267" s="141" t="s">
        <v>183</v>
      </c>
      <c r="K267" s="142">
        <v>1</v>
      </c>
      <c r="L267" s="272"/>
      <c r="M267" s="271"/>
      <c r="N267" s="272">
        <f t="shared" si="35"/>
        <v>0</v>
      </c>
      <c r="O267" s="271"/>
      <c r="P267" s="271"/>
      <c r="Q267" s="271"/>
      <c r="R267" s="129"/>
      <c r="S267" s="229"/>
      <c r="T267" s="228"/>
      <c r="U267" s="37"/>
      <c r="V267" s="29"/>
      <c r="W267" s="130"/>
      <c r="X267" s="130"/>
      <c r="Y267" s="130"/>
      <c r="Z267" s="130"/>
      <c r="AA267" s="131"/>
      <c r="AE267" s="139"/>
      <c r="AF267" s="139"/>
      <c r="AG267" s="140"/>
      <c r="AH267" s="270"/>
      <c r="AI267" s="271"/>
      <c r="AJ267" s="271"/>
      <c r="AK267" s="271"/>
      <c r="AL267" s="141"/>
      <c r="AM267" s="142"/>
      <c r="AN267" s="272"/>
      <c r="AO267" s="271"/>
      <c r="AP267" s="272"/>
      <c r="AQ267" s="271"/>
      <c r="AR267" s="271"/>
      <c r="AS267" s="271"/>
      <c r="AT267" s="14" t="s">
        <v>150</v>
      </c>
      <c r="AU267" s="14" t="s">
        <v>155</v>
      </c>
      <c r="AY267" s="14" t="s">
        <v>149</v>
      </c>
      <c r="BE267" s="132">
        <f t="shared" si="36"/>
        <v>0</v>
      </c>
      <c r="BF267" s="132">
        <f t="shared" si="37"/>
        <v>0</v>
      </c>
      <c r="BG267" s="132">
        <f t="shared" si="38"/>
        <v>0</v>
      </c>
      <c r="BH267" s="132">
        <f t="shared" si="39"/>
        <v>0</v>
      </c>
      <c r="BI267" s="132">
        <f t="shared" si="40"/>
        <v>0</v>
      </c>
      <c r="BJ267" s="14" t="s">
        <v>155</v>
      </c>
      <c r="BK267" s="132">
        <f t="shared" si="41"/>
        <v>0</v>
      </c>
      <c r="BL267" s="14" t="s">
        <v>208</v>
      </c>
      <c r="BM267" s="14" t="s">
        <v>597</v>
      </c>
    </row>
    <row r="268" spans="2:65" s="1" customFormat="1" ht="57" customHeight="1">
      <c r="B268" s="128"/>
      <c r="C268" s="139" t="s">
        <v>598</v>
      </c>
      <c r="D268" s="139" t="s">
        <v>150</v>
      </c>
      <c r="E268" s="140" t="s">
        <v>599</v>
      </c>
      <c r="F268" s="273" t="s">
        <v>1641</v>
      </c>
      <c r="G268" s="271"/>
      <c r="H268" s="271"/>
      <c r="I268" s="271"/>
      <c r="J268" s="141" t="s">
        <v>183</v>
      </c>
      <c r="K268" s="142">
        <v>6</v>
      </c>
      <c r="L268" s="272"/>
      <c r="M268" s="271"/>
      <c r="N268" s="272">
        <f t="shared" si="35"/>
        <v>0</v>
      </c>
      <c r="O268" s="271"/>
      <c r="P268" s="271"/>
      <c r="Q268" s="271"/>
      <c r="R268" s="129"/>
      <c r="S268" s="229"/>
      <c r="T268" s="228"/>
      <c r="U268" s="37"/>
      <c r="V268" s="29"/>
      <c r="W268" s="130"/>
      <c r="X268" s="130"/>
      <c r="Y268" s="130"/>
      <c r="Z268" s="130"/>
      <c r="AA268" s="131"/>
      <c r="AE268" s="139"/>
      <c r="AF268" s="139"/>
      <c r="AG268" s="140"/>
      <c r="AH268" s="270"/>
      <c r="AI268" s="271"/>
      <c r="AJ268" s="271"/>
      <c r="AK268" s="271"/>
      <c r="AL268" s="141"/>
      <c r="AM268" s="142"/>
      <c r="AN268" s="272"/>
      <c r="AO268" s="271"/>
      <c r="AP268" s="272"/>
      <c r="AQ268" s="271"/>
      <c r="AR268" s="271"/>
      <c r="AS268" s="271"/>
      <c r="AT268" s="14" t="s">
        <v>150</v>
      </c>
      <c r="AU268" s="14" t="s">
        <v>155</v>
      </c>
      <c r="AY268" s="14" t="s">
        <v>149</v>
      </c>
      <c r="BE268" s="132">
        <f t="shared" si="36"/>
        <v>0</v>
      </c>
      <c r="BF268" s="132">
        <f t="shared" si="37"/>
        <v>0</v>
      </c>
      <c r="BG268" s="132">
        <f t="shared" si="38"/>
        <v>0</v>
      </c>
      <c r="BH268" s="132">
        <f t="shared" si="39"/>
        <v>0</v>
      </c>
      <c r="BI268" s="132">
        <f t="shared" si="40"/>
        <v>0</v>
      </c>
      <c r="BJ268" s="14" t="s">
        <v>155</v>
      </c>
      <c r="BK268" s="132">
        <f t="shared" si="41"/>
        <v>0</v>
      </c>
      <c r="BL268" s="14" t="s">
        <v>208</v>
      </c>
      <c r="BM268" s="14" t="s">
        <v>600</v>
      </c>
    </row>
    <row r="269" spans="2:65" s="1" customFormat="1" ht="57" customHeight="1">
      <c r="B269" s="128"/>
      <c r="C269" s="139" t="s">
        <v>601</v>
      </c>
      <c r="D269" s="139" t="s">
        <v>150</v>
      </c>
      <c r="E269" s="140" t="s">
        <v>602</v>
      </c>
      <c r="F269" s="273" t="s">
        <v>1642</v>
      </c>
      <c r="G269" s="271"/>
      <c r="H269" s="271"/>
      <c r="I269" s="271"/>
      <c r="J269" s="141" t="s">
        <v>183</v>
      </c>
      <c r="K269" s="142">
        <v>2</v>
      </c>
      <c r="L269" s="272"/>
      <c r="M269" s="271"/>
      <c r="N269" s="272">
        <f t="shared" si="35"/>
        <v>0</v>
      </c>
      <c r="O269" s="271"/>
      <c r="P269" s="271"/>
      <c r="Q269" s="271"/>
      <c r="R269" s="129"/>
      <c r="S269" s="229"/>
      <c r="T269" s="228"/>
      <c r="U269" s="37"/>
      <c r="V269" s="29"/>
      <c r="W269" s="130"/>
      <c r="X269" s="130"/>
      <c r="Y269" s="130"/>
      <c r="Z269" s="130"/>
      <c r="AA269" s="131"/>
      <c r="AE269" s="139"/>
      <c r="AF269" s="139"/>
      <c r="AG269" s="140"/>
      <c r="AH269" s="270"/>
      <c r="AI269" s="271"/>
      <c r="AJ269" s="271"/>
      <c r="AK269" s="271"/>
      <c r="AL269" s="141"/>
      <c r="AM269" s="142"/>
      <c r="AN269" s="272"/>
      <c r="AO269" s="271"/>
      <c r="AP269" s="272"/>
      <c r="AQ269" s="271"/>
      <c r="AR269" s="271"/>
      <c r="AS269" s="271"/>
      <c r="AT269" s="14" t="s">
        <v>150</v>
      </c>
      <c r="AU269" s="14" t="s">
        <v>155</v>
      </c>
      <c r="AY269" s="14" t="s">
        <v>149</v>
      </c>
      <c r="BE269" s="132">
        <f t="shared" si="36"/>
        <v>0</v>
      </c>
      <c r="BF269" s="132">
        <f t="shared" si="37"/>
        <v>0</v>
      </c>
      <c r="BG269" s="132">
        <f t="shared" si="38"/>
        <v>0</v>
      </c>
      <c r="BH269" s="132">
        <f t="shared" si="39"/>
        <v>0</v>
      </c>
      <c r="BI269" s="132">
        <f t="shared" si="40"/>
        <v>0</v>
      </c>
      <c r="BJ269" s="14" t="s">
        <v>155</v>
      </c>
      <c r="BK269" s="132">
        <f t="shared" si="41"/>
        <v>0</v>
      </c>
      <c r="BL269" s="14" t="s">
        <v>208</v>
      </c>
      <c r="BM269" s="14" t="s">
        <v>603</v>
      </c>
    </row>
    <row r="270" spans="2:65" s="1" customFormat="1" ht="57" customHeight="1">
      <c r="B270" s="128"/>
      <c r="C270" s="139" t="s">
        <v>604</v>
      </c>
      <c r="D270" s="139" t="s">
        <v>150</v>
      </c>
      <c r="E270" s="140" t="s">
        <v>605</v>
      </c>
      <c r="F270" s="273" t="s">
        <v>1643</v>
      </c>
      <c r="G270" s="271"/>
      <c r="H270" s="271"/>
      <c r="I270" s="271"/>
      <c r="J270" s="141" t="s">
        <v>183</v>
      </c>
      <c r="K270" s="142">
        <v>2</v>
      </c>
      <c r="L270" s="272"/>
      <c r="M270" s="271"/>
      <c r="N270" s="272">
        <f t="shared" si="35"/>
        <v>0</v>
      </c>
      <c r="O270" s="271"/>
      <c r="P270" s="271"/>
      <c r="Q270" s="271"/>
      <c r="R270" s="129"/>
      <c r="S270" s="229"/>
      <c r="T270" s="228"/>
      <c r="U270" s="37"/>
      <c r="V270" s="29"/>
      <c r="W270" s="130"/>
      <c r="X270" s="130"/>
      <c r="Y270" s="130"/>
      <c r="Z270" s="130"/>
      <c r="AA270" s="131"/>
      <c r="AE270" s="139"/>
      <c r="AF270" s="139"/>
      <c r="AG270" s="140"/>
      <c r="AH270" s="270"/>
      <c r="AI270" s="271"/>
      <c r="AJ270" s="271"/>
      <c r="AK270" s="271"/>
      <c r="AL270" s="141"/>
      <c r="AM270" s="142"/>
      <c r="AN270" s="272"/>
      <c r="AO270" s="271"/>
      <c r="AP270" s="272"/>
      <c r="AQ270" s="271"/>
      <c r="AR270" s="271"/>
      <c r="AS270" s="271"/>
      <c r="AT270" s="14" t="s">
        <v>150</v>
      </c>
      <c r="AU270" s="14" t="s">
        <v>155</v>
      </c>
      <c r="AY270" s="14" t="s">
        <v>149</v>
      </c>
      <c r="BE270" s="132">
        <f t="shared" si="36"/>
        <v>0</v>
      </c>
      <c r="BF270" s="132">
        <f t="shared" si="37"/>
        <v>0</v>
      </c>
      <c r="BG270" s="132">
        <f t="shared" si="38"/>
        <v>0</v>
      </c>
      <c r="BH270" s="132">
        <f t="shared" si="39"/>
        <v>0</v>
      </c>
      <c r="BI270" s="132">
        <f t="shared" si="40"/>
        <v>0</v>
      </c>
      <c r="BJ270" s="14" t="s">
        <v>155</v>
      </c>
      <c r="BK270" s="132">
        <f t="shared" si="41"/>
        <v>0</v>
      </c>
      <c r="BL270" s="14" t="s">
        <v>208</v>
      </c>
      <c r="BM270" s="14" t="s">
        <v>606</v>
      </c>
    </row>
    <row r="271" spans="2:65" s="1" customFormat="1" ht="31.5" customHeight="1">
      <c r="B271" s="128"/>
      <c r="C271" s="139" t="s">
        <v>607</v>
      </c>
      <c r="D271" s="139" t="s">
        <v>150</v>
      </c>
      <c r="E271" s="140" t="s">
        <v>608</v>
      </c>
      <c r="F271" s="270" t="s">
        <v>609</v>
      </c>
      <c r="G271" s="271"/>
      <c r="H271" s="271"/>
      <c r="I271" s="271"/>
      <c r="J271" s="141" t="s">
        <v>183</v>
      </c>
      <c r="K271" s="142">
        <v>46</v>
      </c>
      <c r="L271" s="272"/>
      <c r="M271" s="271"/>
      <c r="N271" s="272">
        <f t="shared" si="35"/>
        <v>0</v>
      </c>
      <c r="O271" s="271"/>
      <c r="P271" s="271"/>
      <c r="Q271" s="271"/>
      <c r="R271" s="129"/>
      <c r="T271" s="228"/>
      <c r="U271" s="37"/>
      <c r="V271" s="29"/>
      <c r="W271" s="130"/>
      <c r="X271" s="130"/>
      <c r="Y271" s="130"/>
      <c r="Z271" s="130"/>
      <c r="AA271" s="131"/>
      <c r="AE271" s="139"/>
      <c r="AF271" s="139"/>
      <c r="AG271" s="140"/>
      <c r="AH271" s="270"/>
      <c r="AI271" s="271"/>
      <c r="AJ271" s="271"/>
      <c r="AK271" s="271"/>
      <c r="AL271" s="141"/>
      <c r="AM271" s="142"/>
      <c r="AN271" s="272"/>
      <c r="AO271" s="271"/>
      <c r="AP271" s="272"/>
      <c r="AQ271" s="271"/>
      <c r="AR271" s="271"/>
      <c r="AS271" s="271"/>
      <c r="AT271" s="14" t="s">
        <v>150</v>
      </c>
      <c r="AU271" s="14" t="s">
        <v>155</v>
      </c>
      <c r="AY271" s="14" t="s">
        <v>149</v>
      </c>
      <c r="BE271" s="132">
        <f t="shared" si="36"/>
        <v>0</v>
      </c>
      <c r="BF271" s="132">
        <f t="shared" si="37"/>
        <v>0</v>
      </c>
      <c r="BG271" s="132">
        <f t="shared" si="38"/>
        <v>0</v>
      </c>
      <c r="BH271" s="132">
        <f t="shared" si="39"/>
        <v>0</v>
      </c>
      <c r="BI271" s="132">
        <f t="shared" si="40"/>
        <v>0</v>
      </c>
      <c r="BJ271" s="14" t="s">
        <v>155</v>
      </c>
      <c r="BK271" s="132">
        <f t="shared" si="41"/>
        <v>0</v>
      </c>
      <c r="BL271" s="14" t="s">
        <v>208</v>
      </c>
      <c r="BM271" s="14" t="s">
        <v>610</v>
      </c>
    </row>
    <row r="272" spans="2:65" s="1" customFormat="1" ht="31.5" customHeight="1">
      <c r="B272" s="128"/>
      <c r="C272" s="144" t="s">
        <v>611</v>
      </c>
      <c r="D272" s="144" t="s">
        <v>252</v>
      </c>
      <c r="E272" s="145" t="s">
        <v>612</v>
      </c>
      <c r="F272" s="276" t="s">
        <v>613</v>
      </c>
      <c r="G272" s="277"/>
      <c r="H272" s="277"/>
      <c r="I272" s="277"/>
      <c r="J272" s="146" t="s">
        <v>183</v>
      </c>
      <c r="K272" s="147">
        <v>3</v>
      </c>
      <c r="L272" s="278"/>
      <c r="M272" s="277"/>
      <c r="N272" s="278">
        <f t="shared" si="35"/>
        <v>0</v>
      </c>
      <c r="O272" s="271"/>
      <c r="P272" s="271"/>
      <c r="Q272" s="271"/>
      <c r="R272" s="129"/>
      <c r="T272" s="228"/>
      <c r="U272" s="37"/>
      <c r="V272" s="29"/>
      <c r="W272" s="130"/>
      <c r="X272" s="130"/>
      <c r="Y272" s="130"/>
      <c r="Z272" s="130"/>
      <c r="AA272" s="131"/>
      <c r="AE272" s="144"/>
      <c r="AF272" s="144"/>
      <c r="AG272" s="145"/>
      <c r="AH272" s="276"/>
      <c r="AI272" s="277"/>
      <c r="AJ272" s="277"/>
      <c r="AK272" s="277"/>
      <c r="AL272" s="146"/>
      <c r="AM272" s="147"/>
      <c r="AN272" s="278"/>
      <c r="AO272" s="277"/>
      <c r="AP272" s="278"/>
      <c r="AQ272" s="271"/>
      <c r="AR272" s="271"/>
      <c r="AS272" s="271"/>
      <c r="AT272" s="14" t="s">
        <v>252</v>
      </c>
      <c r="AU272" s="14" t="s">
        <v>155</v>
      </c>
      <c r="AY272" s="14" t="s">
        <v>149</v>
      </c>
      <c r="BE272" s="132">
        <f t="shared" si="36"/>
        <v>0</v>
      </c>
      <c r="BF272" s="132">
        <f t="shared" si="37"/>
        <v>0</v>
      </c>
      <c r="BG272" s="132">
        <f t="shared" si="38"/>
        <v>0</v>
      </c>
      <c r="BH272" s="132">
        <f t="shared" si="39"/>
        <v>0</v>
      </c>
      <c r="BI272" s="132">
        <f t="shared" si="40"/>
        <v>0</v>
      </c>
      <c r="BJ272" s="14" t="s">
        <v>155</v>
      </c>
      <c r="BK272" s="132">
        <f t="shared" si="41"/>
        <v>0</v>
      </c>
      <c r="BL272" s="14" t="s">
        <v>208</v>
      </c>
      <c r="BM272" s="14" t="s">
        <v>614</v>
      </c>
    </row>
    <row r="273" spans="2:65" s="1" customFormat="1" ht="31.5" customHeight="1">
      <c r="B273" s="128"/>
      <c r="C273" s="144" t="s">
        <v>615</v>
      </c>
      <c r="D273" s="144" t="s">
        <v>252</v>
      </c>
      <c r="E273" s="145" t="s">
        <v>616</v>
      </c>
      <c r="F273" s="276" t="s">
        <v>617</v>
      </c>
      <c r="G273" s="277"/>
      <c r="H273" s="277"/>
      <c r="I273" s="277"/>
      <c r="J273" s="146" t="s">
        <v>183</v>
      </c>
      <c r="K273" s="147">
        <v>12</v>
      </c>
      <c r="L273" s="278"/>
      <c r="M273" s="277"/>
      <c r="N273" s="278">
        <f t="shared" si="35"/>
        <v>0</v>
      </c>
      <c r="O273" s="271"/>
      <c r="P273" s="271"/>
      <c r="Q273" s="271"/>
      <c r="R273" s="129"/>
      <c r="T273" s="228"/>
      <c r="U273" s="37"/>
      <c r="V273" s="29"/>
      <c r="W273" s="130"/>
      <c r="X273" s="130"/>
      <c r="Y273" s="130"/>
      <c r="Z273" s="130"/>
      <c r="AA273" s="131"/>
      <c r="AE273" s="144"/>
      <c r="AF273" s="144"/>
      <c r="AG273" s="145"/>
      <c r="AH273" s="276"/>
      <c r="AI273" s="277"/>
      <c r="AJ273" s="277"/>
      <c r="AK273" s="277"/>
      <c r="AL273" s="146"/>
      <c r="AM273" s="147"/>
      <c r="AN273" s="278"/>
      <c r="AO273" s="277"/>
      <c r="AP273" s="278"/>
      <c r="AQ273" s="271"/>
      <c r="AR273" s="271"/>
      <c r="AS273" s="271"/>
      <c r="AT273" s="14" t="s">
        <v>252</v>
      </c>
      <c r="AU273" s="14" t="s">
        <v>155</v>
      </c>
      <c r="AY273" s="14" t="s">
        <v>149</v>
      </c>
      <c r="BE273" s="132">
        <f t="shared" si="36"/>
        <v>0</v>
      </c>
      <c r="BF273" s="132">
        <f t="shared" si="37"/>
        <v>0</v>
      </c>
      <c r="BG273" s="132">
        <f t="shared" si="38"/>
        <v>0</v>
      </c>
      <c r="BH273" s="132">
        <f t="shared" si="39"/>
        <v>0</v>
      </c>
      <c r="BI273" s="132">
        <f t="shared" si="40"/>
        <v>0</v>
      </c>
      <c r="BJ273" s="14" t="s">
        <v>155</v>
      </c>
      <c r="BK273" s="132">
        <f t="shared" si="41"/>
        <v>0</v>
      </c>
      <c r="BL273" s="14" t="s">
        <v>208</v>
      </c>
      <c r="BM273" s="14" t="s">
        <v>618</v>
      </c>
    </row>
    <row r="274" spans="2:65" s="1" customFormat="1" ht="31.5" customHeight="1">
      <c r="B274" s="128"/>
      <c r="C274" s="144" t="s">
        <v>619</v>
      </c>
      <c r="D274" s="144" t="s">
        <v>252</v>
      </c>
      <c r="E274" s="145" t="s">
        <v>620</v>
      </c>
      <c r="F274" s="276" t="s">
        <v>621</v>
      </c>
      <c r="G274" s="277"/>
      <c r="H274" s="277"/>
      <c r="I274" s="277"/>
      <c r="J274" s="146" t="s">
        <v>183</v>
      </c>
      <c r="K274" s="147">
        <v>6</v>
      </c>
      <c r="L274" s="278"/>
      <c r="M274" s="277"/>
      <c r="N274" s="278">
        <f t="shared" si="35"/>
        <v>0</v>
      </c>
      <c r="O274" s="271"/>
      <c r="P274" s="271"/>
      <c r="Q274" s="271"/>
      <c r="R274" s="129"/>
      <c r="T274" s="228"/>
      <c r="U274" s="37"/>
      <c r="V274" s="29"/>
      <c r="W274" s="130"/>
      <c r="X274" s="130"/>
      <c r="Y274" s="130"/>
      <c r="Z274" s="130"/>
      <c r="AA274" s="131"/>
      <c r="AE274" s="144"/>
      <c r="AF274" s="144"/>
      <c r="AG274" s="145"/>
      <c r="AH274" s="276"/>
      <c r="AI274" s="277"/>
      <c r="AJ274" s="277"/>
      <c r="AK274" s="277"/>
      <c r="AL274" s="146"/>
      <c r="AM274" s="147"/>
      <c r="AN274" s="278"/>
      <c r="AO274" s="277"/>
      <c r="AP274" s="278"/>
      <c r="AQ274" s="271"/>
      <c r="AR274" s="271"/>
      <c r="AS274" s="271"/>
      <c r="AT274" s="14" t="s">
        <v>252</v>
      </c>
      <c r="AU274" s="14" t="s">
        <v>155</v>
      </c>
      <c r="AY274" s="14" t="s">
        <v>149</v>
      </c>
      <c r="BE274" s="132">
        <f t="shared" si="36"/>
        <v>0</v>
      </c>
      <c r="BF274" s="132">
        <f t="shared" si="37"/>
        <v>0</v>
      </c>
      <c r="BG274" s="132">
        <f t="shared" si="38"/>
        <v>0</v>
      </c>
      <c r="BH274" s="132">
        <f t="shared" si="39"/>
        <v>0</v>
      </c>
      <c r="BI274" s="132">
        <f t="shared" si="40"/>
        <v>0</v>
      </c>
      <c r="BJ274" s="14" t="s">
        <v>155</v>
      </c>
      <c r="BK274" s="132">
        <f t="shared" si="41"/>
        <v>0</v>
      </c>
      <c r="BL274" s="14" t="s">
        <v>208</v>
      </c>
      <c r="BM274" s="14" t="s">
        <v>622</v>
      </c>
    </row>
    <row r="275" spans="2:65" s="1" customFormat="1" ht="31.5" customHeight="1">
      <c r="B275" s="128"/>
      <c r="C275" s="144" t="s">
        <v>623</v>
      </c>
      <c r="D275" s="144" t="s">
        <v>252</v>
      </c>
      <c r="E275" s="145" t="s">
        <v>624</v>
      </c>
      <c r="F275" s="276" t="s">
        <v>625</v>
      </c>
      <c r="G275" s="277"/>
      <c r="H275" s="277"/>
      <c r="I275" s="277"/>
      <c r="J275" s="146" t="s">
        <v>183</v>
      </c>
      <c r="K275" s="147">
        <v>25</v>
      </c>
      <c r="L275" s="278"/>
      <c r="M275" s="277"/>
      <c r="N275" s="278">
        <f t="shared" si="35"/>
        <v>0</v>
      </c>
      <c r="O275" s="271"/>
      <c r="P275" s="271"/>
      <c r="Q275" s="271"/>
      <c r="R275" s="129"/>
      <c r="T275" s="228"/>
      <c r="U275" s="37"/>
      <c r="V275" s="29"/>
      <c r="W275" s="130"/>
      <c r="X275" s="130"/>
      <c r="Y275" s="130"/>
      <c r="Z275" s="130"/>
      <c r="AA275" s="131"/>
      <c r="AE275" s="144"/>
      <c r="AF275" s="144"/>
      <c r="AG275" s="145"/>
      <c r="AH275" s="276"/>
      <c r="AI275" s="277"/>
      <c r="AJ275" s="277"/>
      <c r="AK275" s="277"/>
      <c r="AL275" s="146"/>
      <c r="AM275" s="147"/>
      <c r="AN275" s="278"/>
      <c r="AO275" s="277"/>
      <c r="AP275" s="278"/>
      <c r="AQ275" s="271"/>
      <c r="AR275" s="271"/>
      <c r="AS275" s="271"/>
      <c r="AT275" s="14" t="s">
        <v>252</v>
      </c>
      <c r="AU275" s="14" t="s">
        <v>155</v>
      </c>
      <c r="AY275" s="14" t="s">
        <v>149</v>
      </c>
      <c r="BE275" s="132">
        <f t="shared" si="36"/>
        <v>0</v>
      </c>
      <c r="BF275" s="132">
        <f t="shared" si="37"/>
        <v>0</v>
      </c>
      <c r="BG275" s="132">
        <f t="shared" si="38"/>
        <v>0</v>
      </c>
      <c r="BH275" s="132">
        <f t="shared" si="39"/>
        <v>0</v>
      </c>
      <c r="BI275" s="132">
        <f t="shared" si="40"/>
        <v>0</v>
      </c>
      <c r="BJ275" s="14" t="s">
        <v>155</v>
      </c>
      <c r="BK275" s="132">
        <f t="shared" si="41"/>
        <v>0</v>
      </c>
      <c r="BL275" s="14" t="s">
        <v>208</v>
      </c>
      <c r="BM275" s="14" t="s">
        <v>626</v>
      </c>
    </row>
    <row r="276" spans="2:65" s="1" customFormat="1" ht="31.5" customHeight="1">
      <c r="B276" s="128"/>
      <c r="C276" s="139" t="s">
        <v>627</v>
      </c>
      <c r="D276" s="139" t="s">
        <v>150</v>
      </c>
      <c r="E276" s="140" t="s">
        <v>628</v>
      </c>
      <c r="F276" s="273" t="s">
        <v>1602</v>
      </c>
      <c r="G276" s="271"/>
      <c r="H276" s="271"/>
      <c r="I276" s="271"/>
      <c r="J276" s="141" t="s">
        <v>183</v>
      </c>
      <c r="K276" s="142">
        <v>2</v>
      </c>
      <c r="L276" s="272"/>
      <c r="M276" s="271"/>
      <c r="N276" s="272">
        <f t="shared" si="35"/>
        <v>0</v>
      </c>
      <c r="O276" s="271"/>
      <c r="P276" s="271"/>
      <c r="Q276" s="271"/>
      <c r="R276" s="129"/>
      <c r="T276" s="228"/>
      <c r="U276" s="37"/>
      <c r="V276" s="29"/>
      <c r="W276" s="130"/>
      <c r="X276" s="130"/>
      <c r="Y276" s="130"/>
      <c r="Z276" s="130"/>
      <c r="AA276" s="131"/>
      <c r="AE276" s="139"/>
      <c r="AF276" s="139"/>
      <c r="AG276" s="140"/>
      <c r="AH276" s="273"/>
      <c r="AI276" s="271"/>
      <c r="AJ276" s="271"/>
      <c r="AK276" s="271"/>
      <c r="AL276" s="141"/>
      <c r="AM276" s="142"/>
      <c r="AN276" s="272"/>
      <c r="AO276" s="271"/>
      <c r="AP276" s="272"/>
      <c r="AQ276" s="271"/>
      <c r="AR276" s="271"/>
      <c r="AS276" s="271"/>
      <c r="AT276" s="14" t="s">
        <v>150</v>
      </c>
      <c r="AU276" s="14" t="s">
        <v>155</v>
      </c>
      <c r="AY276" s="14" t="s">
        <v>149</v>
      </c>
      <c r="BE276" s="132">
        <f t="shared" si="36"/>
        <v>0</v>
      </c>
      <c r="BF276" s="132">
        <f t="shared" si="37"/>
        <v>0</v>
      </c>
      <c r="BG276" s="132">
        <f t="shared" si="38"/>
        <v>0</v>
      </c>
      <c r="BH276" s="132">
        <f t="shared" si="39"/>
        <v>0</v>
      </c>
      <c r="BI276" s="132">
        <f t="shared" si="40"/>
        <v>0</v>
      </c>
      <c r="BJ276" s="14" t="s">
        <v>155</v>
      </c>
      <c r="BK276" s="132">
        <f t="shared" si="41"/>
        <v>0</v>
      </c>
      <c r="BL276" s="14" t="s">
        <v>208</v>
      </c>
      <c r="BM276" s="14" t="s">
        <v>629</v>
      </c>
    </row>
    <row r="277" spans="2:65" s="1" customFormat="1" ht="31.5" customHeight="1">
      <c r="B277" s="128"/>
      <c r="C277" s="139" t="s">
        <v>630</v>
      </c>
      <c r="D277" s="139" t="s">
        <v>150</v>
      </c>
      <c r="E277" s="140" t="s">
        <v>631</v>
      </c>
      <c r="F277" s="270" t="s">
        <v>632</v>
      </c>
      <c r="G277" s="271"/>
      <c r="H277" s="271"/>
      <c r="I277" s="271"/>
      <c r="J277" s="141" t="s">
        <v>183</v>
      </c>
      <c r="K277" s="142">
        <v>1</v>
      </c>
      <c r="L277" s="272"/>
      <c r="M277" s="271"/>
      <c r="N277" s="272">
        <f t="shared" si="35"/>
        <v>0</v>
      </c>
      <c r="O277" s="271"/>
      <c r="P277" s="271"/>
      <c r="Q277" s="271"/>
      <c r="R277" s="129"/>
      <c r="T277" s="228"/>
      <c r="U277" s="37"/>
      <c r="V277" s="29"/>
      <c r="W277" s="130"/>
      <c r="X277" s="130"/>
      <c r="Y277" s="130"/>
      <c r="Z277" s="130"/>
      <c r="AA277" s="131"/>
      <c r="AE277" s="139"/>
      <c r="AF277" s="139"/>
      <c r="AG277" s="140"/>
      <c r="AH277" s="270"/>
      <c r="AI277" s="271"/>
      <c r="AJ277" s="271"/>
      <c r="AK277" s="271"/>
      <c r="AL277" s="141"/>
      <c r="AM277" s="142"/>
      <c r="AN277" s="272"/>
      <c r="AO277" s="271"/>
      <c r="AP277" s="272"/>
      <c r="AQ277" s="271"/>
      <c r="AR277" s="271"/>
      <c r="AS277" s="271"/>
      <c r="AT277" s="14" t="s">
        <v>150</v>
      </c>
      <c r="AU277" s="14" t="s">
        <v>155</v>
      </c>
      <c r="AY277" s="14" t="s">
        <v>149</v>
      </c>
      <c r="BE277" s="132">
        <f t="shared" si="36"/>
        <v>0</v>
      </c>
      <c r="BF277" s="132">
        <f t="shared" si="37"/>
        <v>0</v>
      </c>
      <c r="BG277" s="132">
        <f t="shared" si="38"/>
        <v>0</v>
      </c>
      <c r="BH277" s="132">
        <f t="shared" si="39"/>
        <v>0</v>
      </c>
      <c r="BI277" s="132">
        <f t="shared" si="40"/>
        <v>0</v>
      </c>
      <c r="BJ277" s="14" t="s">
        <v>155</v>
      </c>
      <c r="BK277" s="132">
        <f t="shared" si="41"/>
        <v>0</v>
      </c>
      <c r="BL277" s="14" t="s">
        <v>208</v>
      </c>
      <c r="BM277" s="14" t="s">
        <v>633</v>
      </c>
    </row>
    <row r="278" spans="2:65" s="1" customFormat="1" ht="52.5" customHeight="1">
      <c r="B278" s="128"/>
      <c r="C278" s="139">
        <v>128</v>
      </c>
      <c r="D278" s="139" t="s">
        <v>150</v>
      </c>
      <c r="E278" s="140" t="s">
        <v>628</v>
      </c>
      <c r="F278" s="273" t="s">
        <v>1615</v>
      </c>
      <c r="G278" s="271"/>
      <c r="H278" s="271"/>
      <c r="I278" s="271"/>
      <c r="J278" s="141" t="s">
        <v>183</v>
      </c>
      <c r="K278" s="142">
        <v>1</v>
      </c>
      <c r="L278" s="272"/>
      <c r="M278" s="271"/>
      <c r="N278" s="272">
        <f>ROUND(L278*K278,2)</f>
        <v>0</v>
      </c>
      <c r="O278" s="271"/>
      <c r="P278" s="271"/>
      <c r="Q278" s="271"/>
      <c r="R278" s="129"/>
      <c r="T278" s="228"/>
      <c r="U278" s="37"/>
      <c r="V278" s="29"/>
      <c r="W278" s="130"/>
      <c r="X278" s="130"/>
      <c r="Y278" s="130"/>
      <c r="Z278" s="130"/>
      <c r="AA278" s="131"/>
      <c r="AE278" s="139"/>
      <c r="AF278" s="139"/>
      <c r="AG278" s="140"/>
      <c r="AH278" s="273"/>
      <c r="AI278" s="271"/>
      <c r="AJ278" s="271"/>
      <c r="AK278" s="271"/>
      <c r="AL278" s="141"/>
      <c r="AM278" s="142"/>
      <c r="AN278" s="272"/>
      <c r="AO278" s="271"/>
      <c r="AP278" s="272"/>
      <c r="AQ278" s="271"/>
      <c r="AR278" s="271"/>
      <c r="AS278" s="271"/>
      <c r="AT278" s="14"/>
      <c r="AU278" s="14"/>
      <c r="AY278" s="14"/>
      <c r="BE278" s="132">
        <f>IF(U278="základná",N278,0)</f>
        <v>0</v>
      </c>
      <c r="BF278" s="132">
        <f>IF(U278="znížená",N278,0)</f>
        <v>0</v>
      </c>
      <c r="BG278" s="132">
        <f>IF(U278="zákl. prenesená",N278,0)</f>
        <v>0</v>
      </c>
      <c r="BH278" s="132">
        <f>IF(U278="zníž. prenesená",N278,0)</f>
        <v>0</v>
      </c>
      <c r="BI278" s="132">
        <f>IF(U278="nulová",N278,0)</f>
        <v>0</v>
      </c>
      <c r="BJ278" s="14" t="s">
        <v>155</v>
      </c>
      <c r="BK278" s="132">
        <f>ROUND(L278*K278,2)</f>
        <v>0</v>
      </c>
      <c r="BL278" s="14" t="s">
        <v>208</v>
      </c>
      <c r="BM278" s="14" t="s">
        <v>633</v>
      </c>
    </row>
    <row r="279" spans="2:65" s="1" customFormat="1" ht="31.5" customHeight="1">
      <c r="B279" s="128"/>
      <c r="C279" s="139">
        <v>129</v>
      </c>
      <c r="D279" s="139" t="s">
        <v>150</v>
      </c>
      <c r="E279" s="140" t="s">
        <v>635</v>
      </c>
      <c r="F279" s="270" t="s">
        <v>636</v>
      </c>
      <c r="G279" s="271"/>
      <c r="H279" s="271"/>
      <c r="I279" s="271"/>
      <c r="J279" s="141" t="s">
        <v>174</v>
      </c>
      <c r="K279" s="142">
        <v>1.2</v>
      </c>
      <c r="L279" s="272"/>
      <c r="M279" s="271"/>
      <c r="N279" s="272">
        <f t="shared" si="35"/>
        <v>0</v>
      </c>
      <c r="O279" s="271"/>
      <c r="P279" s="271"/>
      <c r="Q279" s="271"/>
      <c r="R279" s="129"/>
      <c r="T279" s="228"/>
      <c r="U279" s="37"/>
      <c r="V279" s="29"/>
      <c r="W279" s="130"/>
      <c r="X279" s="130"/>
      <c r="Y279" s="130"/>
      <c r="Z279" s="130"/>
      <c r="AA279" s="131"/>
      <c r="AE279" s="139"/>
      <c r="AF279" s="139"/>
      <c r="AG279" s="140"/>
      <c r="AH279" s="270"/>
      <c r="AI279" s="271"/>
      <c r="AJ279" s="271"/>
      <c r="AK279" s="271"/>
      <c r="AL279" s="141"/>
      <c r="AM279" s="142"/>
      <c r="AN279" s="272"/>
      <c r="AO279" s="271"/>
      <c r="AP279" s="272"/>
      <c r="AQ279" s="271"/>
      <c r="AR279" s="271"/>
      <c r="AS279" s="271"/>
      <c r="AT279" s="14" t="s">
        <v>150</v>
      </c>
      <c r="AU279" s="14" t="s">
        <v>155</v>
      </c>
      <c r="AY279" s="14" t="s">
        <v>149</v>
      </c>
      <c r="BE279" s="132">
        <f t="shared" si="36"/>
        <v>0</v>
      </c>
      <c r="BF279" s="132">
        <f t="shared" si="37"/>
        <v>0</v>
      </c>
      <c r="BG279" s="132">
        <f t="shared" si="38"/>
        <v>0</v>
      </c>
      <c r="BH279" s="132">
        <f t="shared" si="39"/>
        <v>0</v>
      </c>
      <c r="BI279" s="132">
        <f t="shared" si="40"/>
        <v>0</v>
      </c>
      <c r="BJ279" s="14" t="s">
        <v>155</v>
      </c>
      <c r="BK279" s="132">
        <f t="shared" si="41"/>
        <v>0</v>
      </c>
      <c r="BL279" s="14" t="s">
        <v>208</v>
      </c>
      <c r="BM279" s="14" t="s">
        <v>637</v>
      </c>
    </row>
    <row r="280" spans="2:63" s="9" customFormat="1" ht="29.25" customHeight="1">
      <c r="B280" s="119"/>
      <c r="C280" s="136"/>
      <c r="D280" s="138" t="s">
        <v>123</v>
      </c>
      <c r="E280" s="138"/>
      <c r="F280" s="138"/>
      <c r="G280" s="138"/>
      <c r="H280" s="138"/>
      <c r="I280" s="138"/>
      <c r="J280" s="138"/>
      <c r="K280" s="138"/>
      <c r="L280" s="138"/>
      <c r="M280" s="138"/>
      <c r="N280" s="274">
        <f>BK280</f>
        <v>0</v>
      </c>
      <c r="O280" s="275"/>
      <c r="P280" s="275"/>
      <c r="Q280" s="275"/>
      <c r="R280" s="121"/>
      <c r="S280" s="1"/>
      <c r="T280" s="228"/>
      <c r="U280" s="37"/>
      <c r="V280" s="29"/>
      <c r="W280" s="130"/>
      <c r="X280" s="130"/>
      <c r="Y280" s="130"/>
      <c r="Z280" s="130"/>
      <c r="AA280" s="131"/>
      <c r="AB280" s="1"/>
      <c r="AC280" s="1"/>
      <c r="AD280" s="1"/>
      <c r="AE280" s="136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274"/>
      <c r="AQ280" s="275"/>
      <c r="AR280" s="275"/>
      <c r="AS280" s="275"/>
      <c r="AT280" s="126" t="s">
        <v>71</v>
      </c>
      <c r="AU280" s="126" t="s">
        <v>79</v>
      </c>
      <c r="AY280" s="125" t="s">
        <v>149</v>
      </c>
      <c r="BK280" s="127">
        <f>SUM(BK281:BK289)</f>
        <v>0</v>
      </c>
    </row>
    <row r="281" spans="2:65" s="1" customFormat="1" ht="31.5" customHeight="1">
      <c r="B281" s="128"/>
      <c r="C281" s="148" t="s">
        <v>1603</v>
      </c>
      <c r="D281" s="139" t="s">
        <v>150</v>
      </c>
      <c r="E281" s="140" t="s">
        <v>638</v>
      </c>
      <c r="F281" s="270" t="s">
        <v>639</v>
      </c>
      <c r="G281" s="271"/>
      <c r="H281" s="271"/>
      <c r="I281" s="271"/>
      <c r="J281" s="141" t="s">
        <v>203</v>
      </c>
      <c r="K281" s="142">
        <v>15.6</v>
      </c>
      <c r="L281" s="272"/>
      <c r="M281" s="271"/>
      <c r="N281" s="272">
        <f aca="true" t="shared" si="42" ref="N281:N289">ROUND(L281*K281,2)</f>
        <v>0</v>
      </c>
      <c r="O281" s="271"/>
      <c r="P281" s="271"/>
      <c r="Q281" s="271"/>
      <c r="R281" s="129"/>
      <c r="T281" s="228"/>
      <c r="U281" s="37"/>
      <c r="V281" s="29"/>
      <c r="W281" s="130"/>
      <c r="X281" s="130"/>
      <c r="Y281" s="130"/>
      <c r="Z281" s="130"/>
      <c r="AA281" s="131"/>
      <c r="AE281" s="148"/>
      <c r="AF281" s="139"/>
      <c r="AG281" s="140"/>
      <c r="AH281" s="270"/>
      <c r="AI281" s="271"/>
      <c r="AJ281" s="271"/>
      <c r="AK281" s="271"/>
      <c r="AL281" s="141"/>
      <c r="AM281" s="142"/>
      <c r="AN281" s="272"/>
      <c r="AO281" s="271"/>
      <c r="AP281" s="272"/>
      <c r="AQ281" s="271"/>
      <c r="AR281" s="271"/>
      <c r="AS281" s="271"/>
      <c r="AT281" s="14" t="s">
        <v>150</v>
      </c>
      <c r="AU281" s="14" t="s">
        <v>155</v>
      </c>
      <c r="AY281" s="14" t="s">
        <v>149</v>
      </c>
      <c r="BE281" s="132">
        <f aca="true" t="shared" si="43" ref="BE281:BE289">IF(U281="základná",N281,0)</f>
        <v>0</v>
      </c>
      <c r="BF281" s="132">
        <f aca="true" t="shared" si="44" ref="BF281:BF289">IF(U281="znížená",N281,0)</f>
        <v>0</v>
      </c>
      <c r="BG281" s="132">
        <f aca="true" t="shared" si="45" ref="BG281:BG289">IF(U281="zákl. prenesená",N281,0)</f>
        <v>0</v>
      </c>
      <c r="BH281" s="132">
        <f aca="true" t="shared" si="46" ref="BH281:BH289">IF(U281="zníž. prenesená",N281,0)</f>
        <v>0</v>
      </c>
      <c r="BI281" s="132">
        <f aca="true" t="shared" si="47" ref="BI281:BI289">IF(U281="nulová",N281,0)</f>
        <v>0</v>
      </c>
      <c r="BJ281" s="14" t="s">
        <v>155</v>
      </c>
      <c r="BK281" s="132">
        <f aca="true" t="shared" si="48" ref="BK281:BK289">ROUND(L281*K281,2)</f>
        <v>0</v>
      </c>
      <c r="BL281" s="14" t="s">
        <v>208</v>
      </c>
      <c r="BM281" s="14" t="s">
        <v>640</v>
      </c>
    </row>
    <row r="282" spans="2:65" s="1" customFormat="1" ht="22.5" customHeight="1">
      <c r="B282" s="128"/>
      <c r="C282" s="139" t="s">
        <v>641</v>
      </c>
      <c r="D282" s="139" t="s">
        <v>150</v>
      </c>
      <c r="E282" s="140" t="s">
        <v>642</v>
      </c>
      <c r="F282" s="270" t="s">
        <v>643</v>
      </c>
      <c r="G282" s="271"/>
      <c r="H282" s="271"/>
      <c r="I282" s="271"/>
      <c r="J282" s="141" t="s">
        <v>266</v>
      </c>
      <c r="K282" s="142">
        <v>16.6</v>
      </c>
      <c r="L282" s="272"/>
      <c r="M282" s="271"/>
      <c r="N282" s="272">
        <f t="shared" si="42"/>
        <v>0</v>
      </c>
      <c r="O282" s="271"/>
      <c r="P282" s="271"/>
      <c r="Q282" s="271"/>
      <c r="R282" s="129"/>
      <c r="T282" s="228"/>
      <c r="U282" s="37"/>
      <c r="V282" s="29"/>
      <c r="W282" s="130"/>
      <c r="X282" s="130"/>
      <c r="Y282" s="130"/>
      <c r="Z282" s="130"/>
      <c r="AA282" s="131"/>
      <c r="AE282" s="139"/>
      <c r="AF282" s="139"/>
      <c r="AG282" s="140"/>
      <c r="AH282" s="270"/>
      <c r="AI282" s="271"/>
      <c r="AJ282" s="271"/>
      <c r="AK282" s="271"/>
      <c r="AL282" s="141"/>
      <c r="AM282" s="142"/>
      <c r="AN282" s="272"/>
      <c r="AO282" s="271"/>
      <c r="AP282" s="272"/>
      <c r="AQ282" s="271"/>
      <c r="AR282" s="271"/>
      <c r="AS282" s="271"/>
      <c r="AT282" s="14" t="s">
        <v>150</v>
      </c>
      <c r="AU282" s="14" t="s">
        <v>155</v>
      </c>
      <c r="AY282" s="14" t="s">
        <v>149</v>
      </c>
      <c r="BE282" s="132">
        <f t="shared" si="43"/>
        <v>0</v>
      </c>
      <c r="BF282" s="132">
        <f t="shared" si="44"/>
        <v>0</v>
      </c>
      <c r="BG282" s="132">
        <f t="shared" si="45"/>
        <v>0</v>
      </c>
      <c r="BH282" s="132">
        <f t="shared" si="46"/>
        <v>0</v>
      </c>
      <c r="BI282" s="132">
        <f t="shared" si="47"/>
        <v>0</v>
      </c>
      <c r="BJ282" s="14" t="s">
        <v>155</v>
      </c>
      <c r="BK282" s="132">
        <f t="shared" si="48"/>
        <v>0</v>
      </c>
      <c r="BL282" s="14" t="s">
        <v>208</v>
      </c>
      <c r="BM282" s="14" t="s">
        <v>644</v>
      </c>
    </row>
    <row r="283" spans="2:65" s="1" customFormat="1" ht="22.5" customHeight="1">
      <c r="B283" s="128"/>
      <c r="C283" s="144" t="s">
        <v>645</v>
      </c>
      <c r="D283" s="144" t="s">
        <v>252</v>
      </c>
      <c r="E283" s="145" t="s">
        <v>646</v>
      </c>
      <c r="F283" s="276" t="s">
        <v>647</v>
      </c>
      <c r="G283" s="277"/>
      <c r="H283" s="277"/>
      <c r="I283" s="277"/>
      <c r="J283" s="146" t="s">
        <v>266</v>
      </c>
      <c r="K283" s="147">
        <v>16.6</v>
      </c>
      <c r="L283" s="278"/>
      <c r="M283" s="277"/>
      <c r="N283" s="278">
        <f t="shared" si="42"/>
        <v>0</v>
      </c>
      <c r="O283" s="271"/>
      <c r="P283" s="271"/>
      <c r="Q283" s="271"/>
      <c r="R283" s="129"/>
      <c r="T283" s="228"/>
      <c r="U283" s="37"/>
      <c r="V283" s="29"/>
      <c r="W283" s="130"/>
      <c r="X283" s="130"/>
      <c r="Y283" s="130"/>
      <c r="Z283" s="130"/>
      <c r="AA283" s="131"/>
      <c r="AE283" s="144"/>
      <c r="AF283" s="144"/>
      <c r="AG283" s="145"/>
      <c r="AH283" s="276"/>
      <c r="AI283" s="277"/>
      <c r="AJ283" s="277"/>
      <c r="AK283" s="277"/>
      <c r="AL283" s="146"/>
      <c r="AM283" s="147"/>
      <c r="AN283" s="278"/>
      <c r="AO283" s="277"/>
      <c r="AP283" s="278"/>
      <c r="AQ283" s="271"/>
      <c r="AR283" s="271"/>
      <c r="AS283" s="271"/>
      <c r="AT283" s="14" t="s">
        <v>252</v>
      </c>
      <c r="AU283" s="14" t="s">
        <v>155</v>
      </c>
      <c r="AY283" s="14" t="s">
        <v>149</v>
      </c>
      <c r="BE283" s="132">
        <f t="shared" si="43"/>
        <v>0</v>
      </c>
      <c r="BF283" s="132">
        <f t="shared" si="44"/>
        <v>0</v>
      </c>
      <c r="BG283" s="132">
        <f t="shared" si="45"/>
        <v>0</v>
      </c>
      <c r="BH283" s="132">
        <f t="shared" si="46"/>
        <v>0</v>
      </c>
      <c r="BI283" s="132">
        <f t="shared" si="47"/>
        <v>0</v>
      </c>
      <c r="BJ283" s="14" t="s">
        <v>155</v>
      </c>
      <c r="BK283" s="132">
        <f t="shared" si="48"/>
        <v>0</v>
      </c>
      <c r="BL283" s="14" t="s">
        <v>208</v>
      </c>
      <c r="BM283" s="14" t="s">
        <v>648</v>
      </c>
    </row>
    <row r="284" spans="2:65" s="1" customFormat="1" ht="31.5" customHeight="1">
      <c r="B284" s="128"/>
      <c r="C284" s="139" t="s">
        <v>649</v>
      </c>
      <c r="D284" s="139" t="s">
        <v>150</v>
      </c>
      <c r="E284" s="140" t="s">
        <v>650</v>
      </c>
      <c r="F284" s="270" t="s">
        <v>651</v>
      </c>
      <c r="G284" s="271"/>
      <c r="H284" s="271"/>
      <c r="I284" s="271"/>
      <c r="J284" s="141" t="s">
        <v>203</v>
      </c>
      <c r="K284" s="142">
        <v>31.1</v>
      </c>
      <c r="L284" s="272"/>
      <c r="M284" s="271"/>
      <c r="N284" s="272">
        <f t="shared" si="42"/>
        <v>0</v>
      </c>
      <c r="O284" s="271"/>
      <c r="P284" s="271"/>
      <c r="Q284" s="271"/>
      <c r="R284" s="129"/>
      <c r="T284" s="228"/>
      <c r="U284" s="37"/>
      <c r="V284" s="29"/>
      <c r="W284" s="130"/>
      <c r="X284" s="130"/>
      <c r="Y284" s="130"/>
      <c r="Z284" s="130"/>
      <c r="AA284" s="131"/>
      <c r="AE284" s="139"/>
      <c r="AF284" s="139"/>
      <c r="AG284" s="140"/>
      <c r="AH284" s="270"/>
      <c r="AI284" s="271"/>
      <c r="AJ284" s="271"/>
      <c r="AK284" s="271"/>
      <c r="AL284" s="141"/>
      <c r="AM284" s="142"/>
      <c r="AN284" s="272"/>
      <c r="AO284" s="271"/>
      <c r="AP284" s="272"/>
      <c r="AQ284" s="271"/>
      <c r="AR284" s="271"/>
      <c r="AS284" s="271"/>
      <c r="AT284" s="14" t="s">
        <v>150</v>
      </c>
      <c r="AU284" s="14" t="s">
        <v>155</v>
      </c>
      <c r="AY284" s="14" t="s">
        <v>149</v>
      </c>
      <c r="BE284" s="132">
        <f t="shared" si="43"/>
        <v>0</v>
      </c>
      <c r="BF284" s="132">
        <f t="shared" si="44"/>
        <v>0</v>
      </c>
      <c r="BG284" s="132">
        <f t="shared" si="45"/>
        <v>0</v>
      </c>
      <c r="BH284" s="132">
        <f t="shared" si="46"/>
        <v>0</v>
      </c>
      <c r="BI284" s="132">
        <f t="shared" si="47"/>
        <v>0</v>
      </c>
      <c r="BJ284" s="14" t="s">
        <v>155</v>
      </c>
      <c r="BK284" s="132">
        <f t="shared" si="48"/>
        <v>0</v>
      </c>
      <c r="BL284" s="14" t="s">
        <v>208</v>
      </c>
      <c r="BM284" s="14" t="s">
        <v>652</v>
      </c>
    </row>
    <row r="285" spans="2:65" s="1" customFormat="1" ht="22.5" customHeight="1">
      <c r="B285" s="128"/>
      <c r="C285" s="139" t="s">
        <v>653</v>
      </c>
      <c r="D285" s="139" t="s">
        <v>150</v>
      </c>
      <c r="E285" s="140" t="s">
        <v>654</v>
      </c>
      <c r="F285" s="270" t="s">
        <v>655</v>
      </c>
      <c r="G285" s="271"/>
      <c r="H285" s="271"/>
      <c r="I285" s="271"/>
      <c r="J285" s="141" t="s">
        <v>203</v>
      </c>
      <c r="K285" s="142">
        <v>25</v>
      </c>
      <c r="L285" s="272"/>
      <c r="M285" s="271"/>
      <c r="N285" s="272">
        <f t="shared" si="42"/>
        <v>0</v>
      </c>
      <c r="O285" s="271"/>
      <c r="P285" s="271"/>
      <c r="Q285" s="271"/>
      <c r="R285" s="129"/>
      <c r="T285" s="228"/>
      <c r="U285" s="37"/>
      <c r="V285" s="29"/>
      <c r="W285" s="130"/>
      <c r="X285" s="130"/>
      <c r="Y285" s="130"/>
      <c r="Z285" s="130"/>
      <c r="AA285" s="131"/>
      <c r="AE285" s="139"/>
      <c r="AF285" s="139"/>
      <c r="AG285" s="140"/>
      <c r="AH285" s="270"/>
      <c r="AI285" s="271"/>
      <c r="AJ285" s="271"/>
      <c r="AK285" s="271"/>
      <c r="AL285" s="141"/>
      <c r="AM285" s="142"/>
      <c r="AN285" s="272"/>
      <c r="AO285" s="271"/>
      <c r="AP285" s="272"/>
      <c r="AQ285" s="271"/>
      <c r="AR285" s="271"/>
      <c r="AS285" s="271"/>
      <c r="AT285" s="14" t="s">
        <v>150</v>
      </c>
      <c r="AU285" s="14" t="s">
        <v>155</v>
      </c>
      <c r="AY285" s="14" t="s">
        <v>149</v>
      </c>
      <c r="BE285" s="132">
        <f t="shared" si="43"/>
        <v>0</v>
      </c>
      <c r="BF285" s="132">
        <f t="shared" si="44"/>
        <v>0</v>
      </c>
      <c r="BG285" s="132">
        <f t="shared" si="45"/>
        <v>0</v>
      </c>
      <c r="BH285" s="132">
        <f t="shared" si="46"/>
        <v>0</v>
      </c>
      <c r="BI285" s="132">
        <f t="shared" si="47"/>
        <v>0</v>
      </c>
      <c r="BJ285" s="14" t="s">
        <v>155</v>
      </c>
      <c r="BK285" s="132">
        <f t="shared" si="48"/>
        <v>0</v>
      </c>
      <c r="BL285" s="14" t="s">
        <v>208</v>
      </c>
      <c r="BM285" s="14" t="s">
        <v>656</v>
      </c>
    </row>
    <row r="286" spans="2:65" s="1" customFormat="1" ht="57" customHeight="1">
      <c r="B286" s="128"/>
      <c r="C286" s="139" t="s">
        <v>657</v>
      </c>
      <c r="D286" s="139" t="s">
        <v>150</v>
      </c>
      <c r="E286" s="140" t="s">
        <v>658</v>
      </c>
      <c r="F286" s="270" t="s">
        <v>659</v>
      </c>
      <c r="G286" s="271"/>
      <c r="H286" s="271"/>
      <c r="I286" s="271"/>
      <c r="J286" s="141" t="s">
        <v>210</v>
      </c>
      <c r="K286" s="142">
        <v>2</v>
      </c>
      <c r="L286" s="272"/>
      <c r="M286" s="271"/>
      <c r="N286" s="272">
        <f t="shared" si="42"/>
        <v>0</v>
      </c>
      <c r="O286" s="271"/>
      <c r="P286" s="271"/>
      <c r="Q286" s="271"/>
      <c r="R286" s="129"/>
      <c r="T286" s="228"/>
      <c r="U286" s="37"/>
      <c r="V286" s="29"/>
      <c r="W286" s="130"/>
      <c r="X286" s="130"/>
      <c r="Y286" s="130"/>
      <c r="Z286" s="130"/>
      <c r="AA286" s="131"/>
      <c r="AE286" s="139"/>
      <c r="AF286" s="139"/>
      <c r="AG286" s="140"/>
      <c r="AH286" s="270"/>
      <c r="AI286" s="271"/>
      <c r="AJ286" s="271"/>
      <c r="AK286" s="271"/>
      <c r="AL286" s="141"/>
      <c r="AM286" s="142"/>
      <c r="AN286" s="272"/>
      <c r="AO286" s="271"/>
      <c r="AP286" s="272"/>
      <c r="AQ286" s="271"/>
      <c r="AR286" s="271"/>
      <c r="AS286" s="271"/>
      <c r="AT286" s="14" t="s">
        <v>150</v>
      </c>
      <c r="AU286" s="14" t="s">
        <v>155</v>
      </c>
      <c r="AY286" s="14" t="s">
        <v>149</v>
      </c>
      <c r="BE286" s="132">
        <f t="shared" si="43"/>
        <v>0</v>
      </c>
      <c r="BF286" s="132">
        <f t="shared" si="44"/>
        <v>0</v>
      </c>
      <c r="BG286" s="132">
        <f t="shared" si="45"/>
        <v>0</v>
      </c>
      <c r="BH286" s="132">
        <f t="shared" si="46"/>
        <v>0</v>
      </c>
      <c r="BI286" s="132">
        <f t="shared" si="47"/>
        <v>0</v>
      </c>
      <c r="BJ286" s="14" t="s">
        <v>155</v>
      </c>
      <c r="BK286" s="132">
        <f t="shared" si="48"/>
        <v>0</v>
      </c>
      <c r="BL286" s="14" t="s">
        <v>208</v>
      </c>
      <c r="BM286" s="14" t="s">
        <v>660</v>
      </c>
    </row>
    <row r="287" spans="2:65" s="1" customFormat="1" ht="31.5" customHeight="1">
      <c r="B287" s="128"/>
      <c r="C287" s="139" t="s">
        <v>661</v>
      </c>
      <c r="D287" s="139" t="s">
        <v>150</v>
      </c>
      <c r="E287" s="140" t="s">
        <v>662</v>
      </c>
      <c r="F287" s="270" t="s">
        <v>663</v>
      </c>
      <c r="G287" s="271"/>
      <c r="H287" s="271"/>
      <c r="I287" s="271"/>
      <c r="J287" s="141" t="s">
        <v>203</v>
      </c>
      <c r="K287" s="142">
        <v>13.2</v>
      </c>
      <c r="L287" s="272"/>
      <c r="M287" s="271"/>
      <c r="N287" s="272">
        <f t="shared" si="42"/>
        <v>0</v>
      </c>
      <c r="O287" s="271"/>
      <c r="P287" s="271"/>
      <c r="Q287" s="271"/>
      <c r="R287" s="129"/>
      <c r="T287" s="228"/>
      <c r="U287" s="37"/>
      <c r="V287" s="29"/>
      <c r="W287" s="130"/>
      <c r="X287" s="130"/>
      <c r="Y287" s="130"/>
      <c r="Z287" s="130"/>
      <c r="AA287" s="131"/>
      <c r="AE287" s="139"/>
      <c r="AF287" s="139"/>
      <c r="AG287" s="140"/>
      <c r="AH287" s="270"/>
      <c r="AI287" s="271"/>
      <c r="AJ287" s="271"/>
      <c r="AK287" s="271"/>
      <c r="AL287" s="141"/>
      <c r="AM287" s="142"/>
      <c r="AN287" s="272"/>
      <c r="AO287" s="271"/>
      <c r="AP287" s="272"/>
      <c r="AQ287" s="271"/>
      <c r="AR287" s="271"/>
      <c r="AS287" s="271"/>
      <c r="AT287" s="14" t="s">
        <v>150</v>
      </c>
      <c r="AU287" s="14" t="s">
        <v>155</v>
      </c>
      <c r="AY287" s="14" t="s">
        <v>149</v>
      </c>
      <c r="BE287" s="132">
        <f t="shared" si="43"/>
        <v>0</v>
      </c>
      <c r="BF287" s="132">
        <f t="shared" si="44"/>
        <v>0</v>
      </c>
      <c r="BG287" s="132">
        <f t="shared" si="45"/>
        <v>0</v>
      </c>
      <c r="BH287" s="132">
        <f t="shared" si="46"/>
        <v>0</v>
      </c>
      <c r="BI287" s="132">
        <f t="shared" si="47"/>
        <v>0</v>
      </c>
      <c r="BJ287" s="14" t="s">
        <v>155</v>
      </c>
      <c r="BK287" s="132">
        <f t="shared" si="48"/>
        <v>0</v>
      </c>
      <c r="BL287" s="14" t="s">
        <v>208</v>
      </c>
      <c r="BM287" s="14" t="s">
        <v>664</v>
      </c>
    </row>
    <row r="288" spans="2:65" s="1" customFormat="1" ht="31.5" customHeight="1">
      <c r="B288" s="128"/>
      <c r="C288" s="139" t="s">
        <v>665</v>
      </c>
      <c r="D288" s="139" t="s">
        <v>150</v>
      </c>
      <c r="E288" s="140" t="s">
        <v>666</v>
      </c>
      <c r="F288" s="270" t="s">
        <v>667</v>
      </c>
      <c r="G288" s="271"/>
      <c r="H288" s="271"/>
      <c r="I288" s="271"/>
      <c r="J288" s="141" t="s">
        <v>266</v>
      </c>
      <c r="K288" s="142">
        <v>13.6</v>
      </c>
      <c r="L288" s="272"/>
      <c r="M288" s="271"/>
      <c r="N288" s="272">
        <f t="shared" si="42"/>
        <v>0</v>
      </c>
      <c r="O288" s="271"/>
      <c r="P288" s="271"/>
      <c r="Q288" s="271"/>
      <c r="R288" s="129"/>
      <c r="T288" s="228"/>
      <c r="U288" s="37"/>
      <c r="V288" s="29"/>
      <c r="W288" s="130"/>
      <c r="X288" s="130"/>
      <c r="Y288" s="130"/>
      <c r="Z288" s="130"/>
      <c r="AA288" s="131"/>
      <c r="AE288" s="139"/>
      <c r="AF288" s="139"/>
      <c r="AG288" s="140"/>
      <c r="AH288" s="270"/>
      <c r="AI288" s="271"/>
      <c r="AJ288" s="271"/>
      <c r="AK288" s="271"/>
      <c r="AL288" s="141"/>
      <c r="AM288" s="142"/>
      <c r="AN288" s="272"/>
      <c r="AO288" s="271"/>
      <c r="AP288" s="272"/>
      <c r="AQ288" s="271"/>
      <c r="AR288" s="271"/>
      <c r="AS288" s="271"/>
      <c r="AT288" s="14" t="s">
        <v>150</v>
      </c>
      <c r="AU288" s="14" t="s">
        <v>155</v>
      </c>
      <c r="AY288" s="14" t="s">
        <v>149</v>
      </c>
      <c r="BE288" s="132">
        <f t="shared" si="43"/>
        <v>0</v>
      </c>
      <c r="BF288" s="132">
        <f t="shared" si="44"/>
        <v>0</v>
      </c>
      <c r="BG288" s="132">
        <f t="shared" si="45"/>
        <v>0</v>
      </c>
      <c r="BH288" s="132">
        <f t="shared" si="46"/>
        <v>0</v>
      </c>
      <c r="BI288" s="132">
        <f t="shared" si="47"/>
        <v>0</v>
      </c>
      <c r="BJ288" s="14" t="s">
        <v>155</v>
      </c>
      <c r="BK288" s="132">
        <f t="shared" si="48"/>
        <v>0</v>
      </c>
      <c r="BL288" s="14" t="s">
        <v>208</v>
      </c>
      <c r="BM288" s="14" t="s">
        <v>668</v>
      </c>
    </row>
    <row r="289" spans="2:65" s="1" customFormat="1" ht="31.5" customHeight="1">
      <c r="B289" s="128"/>
      <c r="C289" s="139" t="s">
        <v>669</v>
      </c>
      <c r="D289" s="139" t="s">
        <v>150</v>
      </c>
      <c r="E289" s="140" t="s">
        <v>670</v>
      </c>
      <c r="F289" s="270" t="s">
        <v>671</v>
      </c>
      <c r="G289" s="271"/>
      <c r="H289" s="271"/>
      <c r="I289" s="271"/>
      <c r="J289" s="141" t="s">
        <v>266</v>
      </c>
      <c r="K289" s="142">
        <v>13.6</v>
      </c>
      <c r="L289" s="272"/>
      <c r="M289" s="271"/>
      <c r="N289" s="272">
        <f t="shared" si="42"/>
        <v>0</v>
      </c>
      <c r="O289" s="271"/>
      <c r="P289" s="271"/>
      <c r="Q289" s="271"/>
      <c r="R289" s="129"/>
      <c r="T289" s="228"/>
      <c r="U289" s="37"/>
      <c r="V289" s="29"/>
      <c r="W289" s="130"/>
      <c r="X289" s="130"/>
      <c r="Y289" s="130"/>
      <c r="Z289" s="130"/>
      <c r="AA289" s="131"/>
      <c r="AE289" s="139"/>
      <c r="AF289" s="139"/>
      <c r="AG289" s="140"/>
      <c r="AH289" s="270"/>
      <c r="AI289" s="271"/>
      <c r="AJ289" s="271"/>
      <c r="AK289" s="271"/>
      <c r="AL289" s="141"/>
      <c r="AM289" s="142"/>
      <c r="AN289" s="272"/>
      <c r="AO289" s="271"/>
      <c r="AP289" s="272"/>
      <c r="AQ289" s="271"/>
      <c r="AR289" s="271"/>
      <c r="AS289" s="271"/>
      <c r="AT289" s="14" t="s">
        <v>150</v>
      </c>
      <c r="AU289" s="14" t="s">
        <v>155</v>
      </c>
      <c r="AY289" s="14" t="s">
        <v>149</v>
      </c>
      <c r="BE289" s="132">
        <f t="shared" si="43"/>
        <v>0</v>
      </c>
      <c r="BF289" s="132">
        <f t="shared" si="44"/>
        <v>0</v>
      </c>
      <c r="BG289" s="132">
        <f t="shared" si="45"/>
        <v>0</v>
      </c>
      <c r="BH289" s="132">
        <f t="shared" si="46"/>
        <v>0</v>
      </c>
      <c r="BI289" s="132">
        <f t="shared" si="47"/>
        <v>0</v>
      </c>
      <c r="BJ289" s="14" t="s">
        <v>155</v>
      </c>
      <c r="BK289" s="132">
        <f t="shared" si="48"/>
        <v>0</v>
      </c>
      <c r="BL289" s="14" t="s">
        <v>208</v>
      </c>
      <c r="BM289" s="14" t="s">
        <v>672</v>
      </c>
    </row>
    <row r="290" spans="2:63" s="9" customFormat="1" ht="29.25" customHeight="1">
      <c r="B290" s="119"/>
      <c r="C290" s="136"/>
      <c r="D290" s="138" t="s">
        <v>124</v>
      </c>
      <c r="E290" s="138"/>
      <c r="F290" s="138"/>
      <c r="G290" s="138"/>
      <c r="H290" s="138"/>
      <c r="I290" s="138"/>
      <c r="J290" s="138"/>
      <c r="K290" s="138"/>
      <c r="L290" s="138"/>
      <c r="M290" s="138"/>
      <c r="N290" s="274">
        <f>BK290</f>
        <v>0</v>
      </c>
      <c r="O290" s="275"/>
      <c r="P290" s="275"/>
      <c r="Q290" s="275"/>
      <c r="R290" s="121"/>
      <c r="S290" s="1"/>
      <c r="T290" s="228"/>
      <c r="U290" s="37"/>
      <c r="V290" s="29"/>
      <c r="W290" s="130"/>
      <c r="X290" s="130"/>
      <c r="Y290" s="130"/>
      <c r="Z290" s="130"/>
      <c r="AA290" s="131"/>
      <c r="AB290" s="1"/>
      <c r="AC290" s="1"/>
      <c r="AD290" s="1"/>
      <c r="AE290" s="136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274"/>
      <c r="AQ290" s="275"/>
      <c r="AR290" s="275"/>
      <c r="AS290" s="275"/>
      <c r="AT290" s="126" t="s">
        <v>71</v>
      </c>
      <c r="AU290" s="126" t="s">
        <v>79</v>
      </c>
      <c r="AY290" s="125" t="s">
        <v>149</v>
      </c>
      <c r="BK290" s="127">
        <f>SUM(BK291:BK295)</f>
        <v>0</v>
      </c>
    </row>
    <row r="291" spans="2:65" s="1" customFormat="1" ht="31.5" customHeight="1">
      <c r="B291" s="128"/>
      <c r="C291" s="139" t="s">
        <v>673</v>
      </c>
      <c r="D291" s="139" t="s">
        <v>150</v>
      </c>
      <c r="E291" s="140" t="s">
        <v>674</v>
      </c>
      <c r="F291" s="270" t="s">
        <v>675</v>
      </c>
      <c r="G291" s="271"/>
      <c r="H291" s="271"/>
      <c r="I291" s="271"/>
      <c r="J291" s="141" t="s">
        <v>266</v>
      </c>
      <c r="K291" s="142">
        <v>266.12</v>
      </c>
      <c r="L291" s="272"/>
      <c r="M291" s="271"/>
      <c r="N291" s="272">
        <f>ROUND(L291*K291,2)</f>
        <v>0</v>
      </c>
      <c r="O291" s="271"/>
      <c r="P291" s="271"/>
      <c r="Q291" s="271"/>
      <c r="R291" s="129"/>
      <c r="T291" s="228"/>
      <c r="U291" s="37"/>
      <c r="V291" s="29"/>
      <c r="W291" s="130"/>
      <c r="X291" s="130"/>
      <c r="Y291" s="130"/>
      <c r="Z291" s="130"/>
      <c r="AA291" s="131"/>
      <c r="AE291" s="139"/>
      <c r="AF291" s="139"/>
      <c r="AG291" s="140"/>
      <c r="AH291" s="270"/>
      <c r="AI291" s="271"/>
      <c r="AJ291" s="271"/>
      <c r="AK291" s="271"/>
      <c r="AL291" s="141"/>
      <c r="AM291" s="142"/>
      <c r="AN291" s="272"/>
      <c r="AO291" s="271"/>
      <c r="AP291" s="272"/>
      <c r="AQ291" s="271"/>
      <c r="AR291" s="271"/>
      <c r="AS291" s="271"/>
      <c r="AT291" s="14" t="s">
        <v>150</v>
      </c>
      <c r="AU291" s="14" t="s">
        <v>155</v>
      </c>
      <c r="AY291" s="14" t="s">
        <v>149</v>
      </c>
      <c r="BE291" s="132">
        <f>IF(U291="základná",N291,0)</f>
        <v>0</v>
      </c>
      <c r="BF291" s="132">
        <f>IF(U291="znížená",N291,0)</f>
        <v>0</v>
      </c>
      <c r="BG291" s="132">
        <f>IF(U291="zákl. prenesená",N291,0)</f>
        <v>0</v>
      </c>
      <c r="BH291" s="132">
        <f>IF(U291="zníž. prenesená",N291,0)</f>
        <v>0</v>
      </c>
      <c r="BI291" s="132">
        <f>IF(U291="nulová",N291,0)</f>
        <v>0</v>
      </c>
      <c r="BJ291" s="14" t="s">
        <v>155</v>
      </c>
      <c r="BK291" s="132">
        <f>ROUND(L291*K291,2)</f>
        <v>0</v>
      </c>
      <c r="BL291" s="14" t="s">
        <v>208</v>
      </c>
      <c r="BM291" s="14" t="s">
        <v>676</v>
      </c>
    </row>
    <row r="292" spans="2:65" s="1" customFormat="1" ht="22.5" customHeight="1">
      <c r="B292" s="128"/>
      <c r="C292" s="144" t="s">
        <v>677</v>
      </c>
      <c r="D292" s="144" t="s">
        <v>252</v>
      </c>
      <c r="E292" s="145" t="s">
        <v>678</v>
      </c>
      <c r="F292" s="276" t="s">
        <v>679</v>
      </c>
      <c r="G292" s="277"/>
      <c r="H292" s="277"/>
      <c r="I292" s="277"/>
      <c r="J292" s="146" t="s">
        <v>183</v>
      </c>
      <c r="K292" s="147">
        <v>904.808</v>
      </c>
      <c r="L292" s="278"/>
      <c r="M292" s="277"/>
      <c r="N292" s="278">
        <f>ROUND(L292*K292,2)</f>
        <v>0</v>
      </c>
      <c r="O292" s="271"/>
      <c r="P292" s="271"/>
      <c r="Q292" s="271"/>
      <c r="R292" s="129"/>
      <c r="T292" s="228"/>
      <c r="U292" s="37"/>
      <c r="V292" s="29"/>
      <c r="W292" s="130"/>
      <c r="X292" s="130"/>
      <c r="Y292" s="130"/>
      <c r="Z292" s="130"/>
      <c r="AA292" s="131"/>
      <c r="AE292" s="144"/>
      <c r="AF292" s="144"/>
      <c r="AG292" s="145"/>
      <c r="AH292" s="276"/>
      <c r="AI292" s="277"/>
      <c r="AJ292" s="277"/>
      <c r="AK292" s="277"/>
      <c r="AL292" s="146"/>
      <c r="AM292" s="147"/>
      <c r="AN292" s="278"/>
      <c r="AO292" s="277"/>
      <c r="AP292" s="278"/>
      <c r="AQ292" s="271"/>
      <c r="AR292" s="271"/>
      <c r="AS292" s="271"/>
      <c r="AT292" s="14" t="s">
        <v>252</v>
      </c>
      <c r="AU292" s="14" t="s">
        <v>155</v>
      </c>
      <c r="AY292" s="14" t="s">
        <v>149</v>
      </c>
      <c r="BE292" s="132">
        <f>IF(U292="základná",N292,0)</f>
        <v>0</v>
      </c>
      <c r="BF292" s="132">
        <f>IF(U292="znížená",N292,0)</f>
        <v>0</v>
      </c>
      <c r="BG292" s="132">
        <f>IF(U292="zákl. prenesená",N292,0)</f>
        <v>0</v>
      </c>
      <c r="BH292" s="132">
        <f>IF(U292="zníž. prenesená",N292,0)</f>
        <v>0</v>
      </c>
      <c r="BI292" s="132">
        <f>IF(U292="nulová",N292,0)</f>
        <v>0</v>
      </c>
      <c r="BJ292" s="14" t="s">
        <v>155</v>
      </c>
      <c r="BK292" s="132">
        <f>ROUND(L292*K292,2)</f>
        <v>0</v>
      </c>
      <c r="BL292" s="14" t="s">
        <v>208</v>
      </c>
      <c r="BM292" s="14" t="s">
        <v>680</v>
      </c>
    </row>
    <row r="293" spans="2:65" s="1" customFormat="1" ht="31.5" customHeight="1">
      <c r="B293" s="128"/>
      <c r="C293" s="139" t="s">
        <v>681</v>
      </c>
      <c r="D293" s="139" t="s">
        <v>150</v>
      </c>
      <c r="E293" s="140" t="s">
        <v>682</v>
      </c>
      <c r="F293" s="270" t="s">
        <v>683</v>
      </c>
      <c r="G293" s="271"/>
      <c r="H293" s="271"/>
      <c r="I293" s="271"/>
      <c r="J293" s="141" t="s">
        <v>203</v>
      </c>
      <c r="K293" s="142">
        <v>181.98</v>
      </c>
      <c r="L293" s="272"/>
      <c r="M293" s="271"/>
      <c r="N293" s="272">
        <f>ROUND(L293*K293,2)</f>
        <v>0</v>
      </c>
      <c r="O293" s="271"/>
      <c r="P293" s="271"/>
      <c r="Q293" s="271"/>
      <c r="R293" s="129"/>
      <c r="T293" s="228"/>
      <c r="U293" s="37"/>
      <c r="V293" s="29"/>
      <c r="W293" s="130"/>
      <c r="X293" s="130"/>
      <c r="Y293" s="130"/>
      <c r="Z293" s="130"/>
      <c r="AA293" s="131"/>
      <c r="AE293" s="139"/>
      <c r="AF293" s="139"/>
      <c r="AG293" s="140"/>
      <c r="AH293" s="270"/>
      <c r="AI293" s="271"/>
      <c r="AJ293" s="271"/>
      <c r="AK293" s="271"/>
      <c r="AL293" s="141"/>
      <c r="AM293" s="142"/>
      <c r="AN293" s="272"/>
      <c r="AO293" s="271"/>
      <c r="AP293" s="272"/>
      <c r="AQ293" s="271"/>
      <c r="AR293" s="271"/>
      <c r="AS293" s="271"/>
      <c r="AT293" s="14" t="s">
        <v>150</v>
      </c>
      <c r="AU293" s="14" t="s">
        <v>155</v>
      </c>
      <c r="AY293" s="14" t="s">
        <v>149</v>
      </c>
      <c r="BE293" s="132">
        <f>IF(U293="základná",N293,0)</f>
        <v>0</v>
      </c>
      <c r="BF293" s="132">
        <f>IF(U293="znížená",N293,0)</f>
        <v>0</v>
      </c>
      <c r="BG293" s="132">
        <f>IF(U293="zákl. prenesená",N293,0)</f>
        <v>0</v>
      </c>
      <c r="BH293" s="132">
        <f>IF(U293="zníž. prenesená",N293,0)</f>
        <v>0</v>
      </c>
      <c r="BI293" s="132">
        <f>IF(U293="nulová",N293,0)</f>
        <v>0</v>
      </c>
      <c r="BJ293" s="14" t="s">
        <v>155</v>
      </c>
      <c r="BK293" s="132">
        <f>ROUND(L293*K293,2)</f>
        <v>0</v>
      </c>
      <c r="BL293" s="14" t="s">
        <v>208</v>
      </c>
      <c r="BM293" s="14" t="s">
        <v>684</v>
      </c>
    </row>
    <row r="294" spans="2:65" s="1" customFormat="1" ht="22.5" customHeight="1">
      <c r="B294" s="128"/>
      <c r="C294" s="144" t="s">
        <v>685</v>
      </c>
      <c r="D294" s="144" t="s">
        <v>252</v>
      </c>
      <c r="E294" s="145" t="s">
        <v>686</v>
      </c>
      <c r="F294" s="276" t="s">
        <v>687</v>
      </c>
      <c r="G294" s="277"/>
      <c r="H294" s="277"/>
      <c r="I294" s="277"/>
      <c r="J294" s="146" t="s">
        <v>203</v>
      </c>
      <c r="K294" s="147">
        <v>185.62</v>
      </c>
      <c r="L294" s="278"/>
      <c r="M294" s="277"/>
      <c r="N294" s="278">
        <f>ROUND(L294*K294,2)</f>
        <v>0</v>
      </c>
      <c r="O294" s="271"/>
      <c r="P294" s="271"/>
      <c r="Q294" s="271"/>
      <c r="R294" s="129"/>
      <c r="T294" s="228"/>
      <c r="U294" s="37"/>
      <c r="V294" s="29"/>
      <c r="W294" s="130"/>
      <c r="X294" s="130"/>
      <c r="Y294" s="130"/>
      <c r="Z294" s="130"/>
      <c r="AA294" s="131"/>
      <c r="AE294" s="144"/>
      <c r="AF294" s="144"/>
      <c r="AG294" s="145"/>
      <c r="AH294" s="276"/>
      <c r="AI294" s="277"/>
      <c r="AJ294" s="277"/>
      <c r="AK294" s="277"/>
      <c r="AL294" s="146"/>
      <c r="AM294" s="147"/>
      <c r="AN294" s="278"/>
      <c r="AO294" s="277"/>
      <c r="AP294" s="278"/>
      <c r="AQ294" s="271"/>
      <c r="AR294" s="271"/>
      <c r="AS294" s="271"/>
      <c r="AT294" s="14" t="s">
        <v>252</v>
      </c>
      <c r="AU294" s="14" t="s">
        <v>155</v>
      </c>
      <c r="AY294" s="14" t="s">
        <v>149</v>
      </c>
      <c r="BE294" s="132">
        <f>IF(U294="základná",N294,0)</f>
        <v>0</v>
      </c>
      <c r="BF294" s="132">
        <f>IF(U294="znížená",N294,0)</f>
        <v>0</v>
      </c>
      <c r="BG294" s="132">
        <f>IF(U294="zákl. prenesená",N294,0)</f>
        <v>0</v>
      </c>
      <c r="BH294" s="132">
        <f>IF(U294="zníž. prenesená",N294,0)</f>
        <v>0</v>
      </c>
      <c r="BI294" s="132">
        <f>IF(U294="nulová",N294,0)</f>
        <v>0</v>
      </c>
      <c r="BJ294" s="14" t="s">
        <v>155</v>
      </c>
      <c r="BK294" s="132">
        <f>ROUND(L294*K294,2)</f>
        <v>0</v>
      </c>
      <c r="BL294" s="14" t="s">
        <v>208</v>
      </c>
      <c r="BM294" s="14" t="s">
        <v>688</v>
      </c>
    </row>
    <row r="295" spans="2:65" s="1" customFormat="1" ht="31.5" customHeight="1">
      <c r="B295" s="128"/>
      <c r="C295" s="139" t="s">
        <v>13</v>
      </c>
      <c r="D295" s="139" t="s">
        <v>150</v>
      </c>
      <c r="E295" s="140" t="s">
        <v>689</v>
      </c>
      <c r="F295" s="270" t="s">
        <v>690</v>
      </c>
      <c r="G295" s="271"/>
      <c r="H295" s="271"/>
      <c r="I295" s="271"/>
      <c r="J295" s="141" t="s">
        <v>174</v>
      </c>
      <c r="K295" s="142">
        <v>3.892</v>
      </c>
      <c r="L295" s="272"/>
      <c r="M295" s="271"/>
      <c r="N295" s="272">
        <f>ROUND(L295*K295,2)</f>
        <v>0</v>
      </c>
      <c r="O295" s="271"/>
      <c r="P295" s="271"/>
      <c r="Q295" s="271"/>
      <c r="R295" s="129"/>
      <c r="T295" s="228"/>
      <c r="U295" s="37"/>
      <c r="V295" s="29"/>
      <c r="W295" s="130"/>
      <c r="X295" s="130"/>
      <c r="Y295" s="130"/>
      <c r="Z295" s="130"/>
      <c r="AA295" s="131"/>
      <c r="AE295" s="139"/>
      <c r="AF295" s="139"/>
      <c r="AG295" s="140"/>
      <c r="AH295" s="270"/>
      <c r="AI295" s="271"/>
      <c r="AJ295" s="271"/>
      <c r="AK295" s="271"/>
      <c r="AL295" s="141"/>
      <c r="AM295" s="142"/>
      <c r="AN295" s="272"/>
      <c r="AO295" s="271"/>
      <c r="AP295" s="272"/>
      <c r="AQ295" s="271"/>
      <c r="AR295" s="271"/>
      <c r="AS295" s="271"/>
      <c r="AT295" s="14" t="s">
        <v>150</v>
      </c>
      <c r="AU295" s="14" t="s">
        <v>155</v>
      </c>
      <c r="AY295" s="14" t="s">
        <v>149</v>
      </c>
      <c r="BE295" s="132">
        <f>IF(U295="základná",N295,0)</f>
        <v>0</v>
      </c>
      <c r="BF295" s="132">
        <f>IF(U295="znížená",N295,0)</f>
        <v>0</v>
      </c>
      <c r="BG295" s="132">
        <f>IF(U295="zákl. prenesená",N295,0)</f>
        <v>0</v>
      </c>
      <c r="BH295" s="132">
        <f>IF(U295="zníž. prenesená",N295,0)</f>
        <v>0</v>
      </c>
      <c r="BI295" s="132">
        <f>IF(U295="nulová",N295,0)</f>
        <v>0</v>
      </c>
      <c r="BJ295" s="14" t="s">
        <v>155</v>
      </c>
      <c r="BK295" s="132">
        <f>ROUND(L295*K295,2)</f>
        <v>0</v>
      </c>
      <c r="BL295" s="14" t="s">
        <v>208</v>
      </c>
      <c r="BM295" s="14" t="s">
        <v>691</v>
      </c>
    </row>
    <row r="296" spans="2:63" s="9" customFormat="1" ht="29.25" customHeight="1">
      <c r="B296" s="119"/>
      <c r="C296" s="136"/>
      <c r="D296" s="138" t="s">
        <v>125</v>
      </c>
      <c r="E296" s="138"/>
      <c r="F296" s="138"/>
      <c r="G296" s="138"/>
      <c r="H296" s="138"/>
      <c r="I296" s="138"/>
      <c r="J296" s="138"/>
      <c r="K296" s="138"/>
      <c r="L296" s="138"/>
      <c r="M296" s="138"/>
      <c r="N296" s="274">
        <f>BK296</f>
        <v>0</v>
      </c>
      <c r="O296" s="275"/>
      <c r="P296" s="275"/>
      <c r="Q296" s="275"/>
      <c r="R296" s="121"/>
      <c r="S296" s="1"/>
      <c r="T296" s="228"/>
      <c r="U296" s="37"/>
      <c r="V296" s="29"/>
      <c r="W296" s="130"/>
      <c r="X296" s="130"/>
      <c r="Y296" s="130"/>
      <c r="Z296" s="130"/>
      <c r="AA296" s="131"/>
      <c r="AB296" s="1"/>
      <c r="AC296" s="1"/>
      <c r="AD296" s="1"/>
      <c r="AE296" s="136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274"/>
      <c r="AQ296" s="275"/>
      <c r="AR296" s="275"/>
      <c r="AS296" s="275"/>
      <c r="AT296" s="126" t="s">
        <v>71</v>
      </c>
      <c r="AU296" s="126" t="s">
        <v>79</v>
      </c>
      <c r="AY296" s="125" t="s">
        <v>149</v>
      </c>
      <c r="BK296" s="127">
        <f>SUM(BK297:BK298)</f>
        <v>0</v>
      </c>
    </row>
    <row r="297" spans="2:65" s="1" customFormat="1" ht="31.5" customHeight="1">
      <c r="B297" s="128"/>
      <c r="C297" s="139" t="s">
        <v>692</v>
      </c>
      <c r="D297" s="139" t="s">
        <v>150</v>
      </c>
      <c r="E297" s="140" t="s">
        <v>693</v>
      </c>
      <c r="F297" s="270" t="s">
        <v>694</v>
      </c>
      <c r="G297" s="271"/>
      <c r="H297" s="271"/>
      <c r="I297" s="271"/>
      <c r="J297" s="141" t="s">
        <v>203</v>
      </c>
      <c r="K297" s="142">
        <v>5</v>
      </c>
      <c r="L297" s="272"/>
      <c r="M297" s="271"/>
      <c r="N297" s="272">
        <f>ROUND(L297*K297,2)</f>
        <v>0</v>
      </c>
      <c r="O297" s="271"/>
      <c r="P297" s="271"/>
      <c r="Q297" s="271"/>
      <c r="R297" s="129"/>
      <c r="T297" s="228"/>
      <c r="U297" s="37"/>
      <c r="V297" s="29"/>
      <c r="W297" s="130"/>
      <c r="X297" s="130"/>
      <c r="Y297" s="130"/>
      <c r="Z297" s="130"/>
      <c r="AA297" s="131"/>
      <c r="AE297" s="139"/>
      <c r="AF297" s="139"/>
      <c r="AG297" s="140"/>
      <c r="AH297" s="270"/>
      <c r="AI297" s="271"/>
      <c r="AJ297" s="271"/>
      <c r="AK297" s="271"/>
      <c r="AL297" s="141"/>
      <c r="AM297" s="142"/>
      <c r="AN297" s="272"/>
      <c r="AO297" s="271"/>
      <c r="AP297" s="272"/>
      <c r="AQ297" s="271"/>
      <c r="AR297" s="271"/>
      <c r="AS297" s="271"/>
      <c r="AT297" s="14" t="s">
        <v>150</v>
      </c>
      <c r="AU297" s="14" t="s">
        <v>155</v>
      </c>
      <c r="AY297" s="14" t="s">
        <v>149</v>
      </c>
      <c r="BE297" s="132">
        <f>IF(U297="základná",N297,0)</f>
        <v>0</v>
      </c>
      <c r="BF297" s="132">
        <f>IF(U297="znížená",N297,0)</f>
        <v>0</v>
      </c>
      <c r="BG297" s="132">
        <f>IF(U297="zákl. prenesená",N297,0)</f>
        <v>0</v>
      </c>
      <c r="BH297" s="132">
        <f>IF(U297="zníž. prenesená",N297,0)</f>
        <v>0</v>
      </c>
      <c r="BI297" s="132">
        <f>IF(U297="nulová",N297,0)</f>
        <v>0</v>
      </c>
      <c r="BJ297" s="14" t="s">
        <v>155</v>
      </c>
      <c r="BK297" s="132">
        <f>ROUND(L297*K297,2)</f>
        <v>0</v>
      </c>
      <c r="BL297" s="14" t="s">
        <v>208</v>
      </c>
      <c r="BM297" s="14" t="s">
        <v>695</v>
      </c>
    </row>
    <row r="298" spans="2:65" s="1" customFormat="1" ht="31.5" customHeight="1">
      <c r="B298" s="128"/>
      <c r="C298" s="139" t="s">
        <v>696</v>
      </c>
      <c r="D298" s="139" t="s">
        <v>150</v>
      </c>
      <c r="E298" s="140" t="s">
        <v>697</v>
      </c>
      <c r="F298" s="270" t="s">
        <v>698</v>
      </c>
      <c r="G298" s="271"/>
      <c r="H298" s="271"/>
      <c r="I298" s="271"/>
      <c r="J298" s="141" t="s">
        <v>174</v>
      </c>
      <c r="K298" s="142">
        <v>0.287</v>
      </c>
      <c r="L298" s="272"/>
      <c r="M298" s="271"/>
      <c r="N298" s="272">
        <f>ROUND(L298*K298,2)</f>
        <v>0</v>
      </c>
      <c r="O298" s="271"/>
      <c r="P298" s="271"/>
      <c r="Q298" s="271"/>
      <c r="R298" s="129"/>
      <c r="T298" s="228"/>
      <c r="U298" s="37"/>
      <c r="V298" s="29"/>
      <c r="W298" s="130"/>
      <c r="X298" s="130"/>
      <c r="Y298" s="130"/>
      <c r="Z298" s="130"/>
      <c r="AA298" s="131"/>
      <c r="AE298" s="139"/>
      <c r="AF298" s="139"/>
      <c r="AG298" s="140"/>
      <c r="AH298" s="270"/>
      <c r="AI298" s="271"/>
      <c r="AJ298" s="271"/>
      <c r="AK298" s="271"/>
      <c r="AL298" s="141"/>
      <c r="AM298" s="142"/>
      <c r="AN298" s="272"/>
      <c r="AO298" s="271"/>
      <c r="AP298" s="272"/>
      <c r="AQ298" s="271"/>
      <c r="AR298" s="271"/>
      <c r="AS298" s="271"/>
      <c r="AT298" s="14" t="s">
        <v>150</v>
      </c>
      <c r="AU298" s="14" t="s">
        <v>155</v>
      </c>
      <c r="AY298" s="14" t="s">
        <v>149</v>
      </c>
      <c r="BE298" s="132">
        <f>IF(U298="základná",N298,0)</f>
        <v>0</v>
      </c>
      <c r="BF298" s="132">
        <f>IF(U298="znížená",N298,0)</f>
        <v>0</v>
      </c>
      <c r="BG298" s="132">
        <f>IF(U298="zákl. prenesená",N298,0)</f>
        <v>0</v>
      </c>
      <c r="BH298" s="132">
        <f>IF(U298="zníž. prenesená",N298,0)</f>
        <v>0</v>
      </c>
      <c r="BI298" s="132">
        <f>IF(U298="nulová",N298,0)</f>
        <v>0</v>
      </c>
      <c r="BJ298" s="14" t="s">
        <v>155</v>
      </c>
      <c r="BK298" s="132">
        <f>ROUND(L298*K298,2)</f>
        <v>0</v>
      </c>
      <c r="BL298" s="14" t="s">
        <v>208</v>
      </c>
      <c r="BM298" s="14" t="s">
        <v>699</v>
      </c>
    </row>
    <row r="299" spans="2:63" s="9" customFormat="1" ht="29.25" customHeight="1">
      <c r="B299" s="119"/>
      <c r="C299" s="136"/>
      <c r="D299" s="138" t="s">
        <v>126</v>
      </c>
      <c r="E299" s="138"/>
      <c r="F299" s="138"/>
      <c r="G299" s="138"/>
      <c r="H299" s="138"/>
      <c r="I299" s="138"/>
      <c r="J299" s="138"/>
      <c r="K299" s="138"/>
      <c r="L299" s="138"/>
      <c r="M299" s="138"/>
      <c r="N299" s="274">
        <f>BK299</f>
        <v>0</v>
      </c>
      <c r="O299" s="275"/>
      <c r="P299" s="275"/>
      <c r="Q299" s="275"/>
      <c r="R299" s="121"/>
      <c r="S299" s="1"/>
      <c r="T299" s="228"/>
      <c r="U299" s="37"/>
      <c r="V299" s="29"/>
      <c r="W299" s="130"/>
      <c r="X299" s="130"/>
      <c r="Y299" s="130"/>
      <c r="Z299" s="130"/>
      <c r="AA299" s="131"/>
      <c r="AB299" s="1"/>
      <c r="AC299" s="1"/>
      <c r="AD299" s="1"/>
      <c r="AE299" s="136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274"/>
      <c r="AQ299" s="275"/>
      <c r="AR299" s="275"/>
      <c r="AS299" s="275"/>
      <c r="AT299" s="126" t="s">
        <v>71</v>
      </c>
      <c r="AU299" s="126" t="s">
        <v>79</v>
      </c>
      <c r="AY299" s="125" t="s">
        <v>149</v>
      </c>
      <c r="BK299" s="127">
        <f>SUM(BK300:BK317)</f>
        <v>0</v>
      </c>
    </row>
    <row r="300" spans="2:65" s="1" customFormat="1" ht="31.5" customHeight="1">
      <c r="B300" s="128"/>
      <c r="C300" s="139" t="s">
        <v>700</v>
      </c>
      <c r="D300" s="139" t="s">
        <v>150</v>
      </c>
      <c r="E300" s="140" t="s">
        <v>701</v>
      </c>
      <c r="F300" s="270" t="s">
        <v>702</v>
      </c>
      <c r="G300" s="271"/>
      <c r="H300" s="271"/>
      <c r="I300" s="271"/>
      <c r="J300" s="141" t="s">
        <v>203</v>
      </c>
      <c r="K300" s="142">
        <v>36.88</v>
      </c>
      <c r="L300" s="272"/>
      <c r="M300" s="271"/>
      <c r="N300" s="272">
        <f aca="true" t="shared" si="49" ref="N300:N317">ROUND(L300*K300,2)</f>
        <v>0</v>
      </c>
      <c r="O300" s="271"/>
      <c r="P300" s="271"/>
      <c r="Q300" s="271"/>
      <c r="R300" s="129"/>
      <c r="T300" s="228"/>
      <c r="U300" s="37"/>
      <c r="V300" s="29"/>
      <c r="W300" s="130"/>
      <c r="X300" s="130"/>
      <c r="Y300" s="130"/>
      <c r="Z300" s="130"/>
      <c r="AA300" s="131"/>
      <c r="AE300" s="139"/>
      <c r="AF300" s="139"/>
      <c r="AG300" s="140"/>
      <c r="AH300" s="270"/>
      <c r="AI300" s="271"/>
      <c r="AJ300" s="271"/>
      <c r="AK300" s="271"/>
      <c r="AL300" s="141"/>
      <c r="AM300" s="142"/>
      <c r="AN300" s="272"/>
      <c r="AO300" s="271"/>
      <c r="AP300" s="272"/>
      <c r="AQ300" s="271"/>
      <c r="AR300" s="271"/>
      <c r="AS300" s="271"/>
      <c r="AT300" s="14" t="s">
        <v>150</v>
      </c>
      <c r="AU300" s="14" t="s">
        <v>155</v>
      </c>
      <c r="AY300" s="14" t="s">
        <v>149</v>
      </c>
      <c r="BE300" s="132">
        <f aca="true" t="shared" si="50" ref="BE300:BE317">IF(U300="základná",N300,0)</f>
        <v>0</v>
      </c>
      <c r="BF300" s="132">
        <f aca="true" t="shared" si="51" ref="BF300:BF317">IF(U300="znížená",N300,0)</f>
        <v>0</v>
      </c>
      <c r="BG300" s="132">
        <f aca="true" t="shared" si="52" ref="BG300:BG317">IF(U300="zákl. prenesená",N300,0)</f>
        <v>0</v>
      </c>
      <c r="BH300" s="132">
        <f aca="true" t="shared" si="53" ref="BH300:BH317">IF(U300="zníž. prenesená",N300,0)</f>
        <v>0</v>
      </c>
      <c r="BI300" s="132">
        <f aca="true" t="shared" si="54" ref="BI300:BI317">IF(U300="nulová",N300,0)</f>
        <v>0</v>
      </c>
      <c r="BJ300" s="14" t="s">
        <v>155</v>
      </c>
      <c r="BK300" s="132">
        <f aca="true" t="shared" si="55" ref="BK300:BK317">ROUND(L300*K300,2)</f>
        <v>0</v>
      </c>
      <c r="BL300" s="14" t="s">
        <v>208</v>
      </c>
      <c r="BM300" s="14" t="s">
        <v>703</v>
      </c>
    </row>
    <row r="301" spans="2:65" s="1" customFormat="1" ht="31.5" customHeight="1">
      <c r="B301" s="128"/>
      <c r="C301" s="139" t="s">
        <v>704</v>
      </c>
      <c r="D301" s="139" t="s">
        <v>150</v>
      </c>
      <c r="E301" s="140" t="s">
        <v>705</v>
      </c>
      <c r="F301" s="270" t="s">
        <v>706</v>
      </c>
      <c r="G301" s="271"/>
      <c r="H301" s="271"/>
      <c r="I301" s="271"/>
      <c r="J301" s="141" t="s">
        <v>266</v>
      </c>
      <c r="K301" s="142">
        <v>88</v>
      </c>
      <c r="L301" s="272"/>
      <c r="M301" s="271"/>
      <c r="N301" s="272">
        <f t="shared" si="49"/>
        <v>0</v>
      </c>
      <c r="O301" s="271"/>
      <c r="P301" s="271"/>
      <c r="Q301" s="271"/>
      <c r="R301" s="129"/>
      <c r="T301" s="228"/>
      <c r="U301" s="37"/>
      <c r="V301" s="29"/>
      <c r="W301" s="130"/>
      <c r="X301" s="130"/>
      <c r="Y301" s="130"/>
      <c r="Z301" s="130"/>
      <c r="AA301" s="131"/>
      <c r="AE301" s="139"/>
      <c r="AF301" s="139"/>
      <c r="AG301" s="140"/>
      <c r="AH301" s="270"/>
      <c r="AI301" s="271"/>
      <c r="AJ301" s="271"/>
      <c r="AK301" s="271"/>
      <c r="AL301" s="141"/>
      <c r="AM301" s="142"/>
      <c r="AN301" s="272"/>
      <c r="AO301" s="271"/>
      <c r="AP301" s="272"/>
      <c r="AQ301" s="271"/>
      <c r="AR301" s="271"/>
      <c r="AS301" s="271"/>
      <c r="AT301" s="14" t="s">
        <v>150</v>
      </c>
      <c r="AU301" s="14" t="s">
        <v>155</v>
      </c>
      <c r="AY301" s="14" t="s">
        <v>149</v>
      </c>
      <c r="BE301" s="132">
        <f t="shared" si="50"/>
        <v>0</v>
      </c>
      <c r="BF301" s="132">
        <f t="shared" si="51"/>
        <v>0</v>
      </c>
      <c r="BG301" s="132">
        <f t="shared" si="52"/>
        <v>0</v>
      </c>
      <c r="BH301" s="132">
        <f t="shared" si="53"/>
        <v>0</v>
      </c>
      <c r="BI301" s="132">
        <f t="shared" si="54"/>
        <v>0</v>
      </c>
      <c r="BJ301" s="14" t="s">
        <v>155</v>
      </c>
      <c r="BK301" s="132">
        <f t="shared" si="55"/>
        <v>0</v>
      </c>
      <c r="BL301" s="14" t="s">
        <v>208</v>
      </c>
      <c r="BM301" s="14" t="s">
        <v>707</v>
      </c>
    </row>
    <row r="302" spans="2:65" s="1" customFormat="1" ht="31.5" customHeight="1">
      <c r="B302" s="128"/>
      <c r="C302" s="144" t="s">
        <v>708</v>
      </c>
      <c r="D302" s="144" t="s">
        <v>252</v>
      </c>
      <c r="E302" s="145" t="s">
        <v>709</v>
      </c>
      <c r="F302" s="276" t="s">
        <v>1644</v>
      </c>
      <c r="G302" s="277"/>
      <c r="H302" s="277"/>
      <c r="I302" s="277"/>
      <c r="J302" s="146" t="s">
        <v>203</v>
      </c>
      <c r="K302" s="147">
        <v>22.616</v>
      </c>
      <c r="L302" s="278"/>
      <c r="M302" s="277"/>
      <c r="N302" s="278">
        <f t="shared" si="49"/>
        <v>0</v>
      </c>
      <c r="O302" s="271"/>
      <c r="P302" s="271"/>
      <c r="Q302" s="271"/>
      <c r="R302" s="129"/>
      <c r="S302" s="229"/>
      <c r="T302" s="228"/>
      <c r="U302" s="37"/>
      <c r="V302" s="29"/>
      <c r="W302" s="130"/>
      <c r="X302" s="130"/>
      <c r="Y302" s="130"/>
      <c r="Z302" s="130"/>
      <c r="AA302" s="131"/>
      <c r="AE302" s="144"/>
      <c r="AF302" s="144"/>
      <c r="AG302" s="145"/>
      <c r="AH302" s="276"/>
      <c r="AI302" s="277"/>
      <c r="AJ302" s="277"/>
      <c r="AK302" s="277"/>
      <c r="AL302" s="146"/>
      <c r="AM302" s="147"/>
      <c r="AN302" s="278"/>
      <c r="AO302" s="277"/>
      <c r="AP302" s="278"/>
      <c r="AQ302" s="271"/>
      <c r="AR302" s="271"/>
      <c r="AS302" s="271"/>
      <c r="AT302" s="14" t="s">
        <v>252</v>
      </c>
      <c r="AU302" s="14" t="s">
        <v>155</v>
      </c>
      <c r="AY302" s="14" t="s">
        <v>149</v>
      </c>
      <c r="BE302" s="132">
        <f t="shared" si="50"/>
        <v>0</v>
      </c>
      <c r="BF302" s="132">
        <f t="shared" si="51"/>
        <v>0</v>
      </c>
      <c r="BG302" s="132">
        <f t="shared" si="52"/>
        <v>0</v>
      </c>
      <c r="BH302" s="132">
        <f t="shared" si="53"/>
        <v>0</v>
      </c>
      <c r="BI302" s="132">
        <f t="shared" si="54"/>
        <v>0</v>
      </c>
      <c r="BJ302" s="14" t="s">
        <v>155</v>
      </c>
      <c r="BK302" s="132">
        <f t="shared" si="55"/>
        <v>0</v>
      </c>
      <c r="BL302" s="14" t="s">
        <v>208</v>
      </c>
      <c r="BM302" s="14" t="s">
        <v>710</v>
      </c>
    </row>
    <row r="303" spans="2:65" s="1" customFormat="1" ht="31.5" customHeight="1">
      <c r="B303" s="128"/>
      <c r="C303" s="139" t="s">
        <v>711</v>
      </c>
      <c r="D303" s="139" t="s">
        <v>150</v>
      </c>
      <c r="E303" s="140" t="s">
        <v>712</v>
      </c>
      <c r="F303" s="270" t="s">
        <v>713</v>
      </c>
      <c r="G303" s="271"/>
      <c r="H303" s="271"/>
      <c r="I303" s="271"/>
      <c r="J303" s="141" t="s">
        <v>266</v>
      </c>
      <c r="K303" s="142">
        <v>88</v>
      </c>
      <c r="L303" s="272"/>
      <c r="M303" s="271"/>
      <c r="N303" s="272">
        <f t="shared" si="49"/>
        <v>0</v>
      </c>
      <c r="O303" s="271"/>
      <c r="P303" s="271"/>
      <c r="Q303" s="271"/>
      <c r="R303" s="129"/>
      <c r="T303" s="228"/>
      <c r="U303" s="37"/>
      <c r="V303" s="29"/>
      <c r="W303" s="130"/>
      <c r="X303" s="130"/>
      <c r="Y303" s="130"/>
      <c r="Z303" s="130"/>
      <c r="AA303" s="131"/>
      <c r="AE303" s="139"/>
      <c r="AF303" s="139"/>
      <c r="AG303" s="140"/>
      <c r="AH303" s="270"/>
      <c r="AI303" s="271"/>
      <c r="AJ303" s="271"/>
      <c r="AK303" s="271"/>
      <c r="AL303" s="141"/>
      <c r="AM303" s="142"/>
      <c r="AN303" s="272"/>
      <c r="AO303" s="271"/>
      <c r="AP303" s="272"/>
      <c r="AQ303" s="271"/>
      <c r="AR303" s="271"/>
      <c r="AS303" s="271"/>
      <c r="AT303" s="14" t="s">
        <v>150</v>
      </c>
      <c r="AU303" s="14" t="s">
        <v>155</v>
      </c>
      <c r="AY303" s="14" t="s">
        <v>149</v>
      </c>
      <c r="BE303" s="132">
        <f t="shared" si="50"/>
        <v>0</v>
      </c>
      <c r="BF303" s="132">
        <f t="shared" si="51"/>
        <v>0</v>
      </c>
      <c r="BG303" s="132">
        <f t="shared" si="52"/>
        <v>0</v>
      </c>
      <c r="BH303" s="132">
        <f t="shared" si="53"/>
        <v>0</v>
      </c>
      <c r="BI303" s="132">
        <f t="shared" si="54"/>
        <v>0</v>
      </c>
      <c r="BJ303" s="14" t="s">
        <v>155</v>
      </c>
      <c r="BK303" s="132">
        <f t="shared" si="55"/>
        <v>0</v>
      </c>
      <c r="BL303" s="14" t="s">
        <v>208</v>
      </c>
      <c r="BM303" s="14" t="s">
        <v>714</v>
      </c>
    </row>
    <row r="304" spans="2:65" s="1" customFormat="1" ht="31.5" customHeight="1">
      <c r="B304" s="128"/>
      <c r="C304" s="144" t="s">
        <v>715</v>
      </c>
      <c r="D304" s="144" t="s">
        <v>252</v>
      </c>
      <c r="E304" s="145" t="s">
        <v>709</v>
      </c>
      <c r="F304" s="276" t="s">
        <v>1645</v>
      </c>
      <c r="G304" s="277"/>
      <c r="H304" s="277"/>
      <c r="I304" s="277"/>
      <c r="J304" s="146" t="s">
        <v>203</v>
      </c>
      <c r="K304" s="147">
        <v>15.84</v>
      </c>
      <c r="L304" s="278"/>
      <c r="M304" s="277"/>
      <c r="N304" s="278">
        <f t="shared" si="49"/>
        <v>0</v>
      </c>
      <c r="O304" s="271"/>
      <c r="P304" s="271"/>
      <c r="Q304" s="271"/>
      <c r="R304" s="129"/>
      <c r="S304" s="229"/>
      <c r="T304" s="228"/>
      <c r="U304" s="37"/>
      <c r="V304" s="29"/>
      <c r="W304" s="130"/>
      <c r="X304" s="130"/>
      <c r="Y304" s="130"/>
      <c r="Z304" s="130"/>
      <c r="AA304" s="131"/>
      <c r="AE304" s="144"/>
      <c r="AF304" s="144"/>
      <c r="AG304" s="145"/>
      <c r="AH304" s="276"/>
      <c r="AI304" s="277"/>
      <c r="AJ304" s="277"/>
      <c r="AK304" s="277"/>
      <c r="AL304" s="146"/>
      <c r="AM304" s="147"/>
      <c r="AN304" s="278"/>
      <c r="AO304" s="277"/>
      <c r="AP304" s="278"/>
      <c r="AQ304" s="271"/>
      <c r="AR304" s="271"/>
      <c r="AS304" s="271"/>
      <c r="AT304" s="14" t="s">
        <v>252</v>
      </c>
      <c r="AU304" s="14" t="s">
        <v>155</v>
      </c>
      <c r="AY304" s="14" t="s">
        <v>149</v>
      </c>
      <c r="BE304" s="132">
        <f t="shared" si="50"/>
        <v>0</v>
      </c>
      <c r="BF304" s="132">
        <f t="shared" si="51"/>
        <v>0</v>
      </c>
      <c r="BG304" s="132">
        <f t="shared" si="52"/>
        <v>0</v>
      </c>
      <c r="BH304" s="132">
        <f t="shared" si="53"/>
        <v>0</v>
      </c>
      <c r="BI304" s="132">
        <f t="shared" si="54"/>
        <v>0</v>
      </c>
      <c r="BJ304" s="14" t="s">
        <v>155</v>
      </c>
      <c r="BK304" s="132">
        <f t="shared" si="55"/>
        <v>0</v>
      </c>
      <c r="BL304" s="14" t="s">
        <v>208</v>
      </c>
      <c r="BM304" s="14" t="s">
        <v>716</v>
      </c>
    </row>
    <row r="305" spans="2:65" s="1" customFormat="1" ht="22.5" customHeight="1">
      <c r="B305" s="128"/>
      <c r="C305" s="139" t="s">
        <v>717</v>
      </c>
      <c r="D305" s="139" t="s">
        <v>150</v>
      </c>
      <c r="E305" s="140" t="s">
        <v>718</v>
      </c>
      <c r="F305" s="270" t="s">
        <v>719</v>
      </c>
      <c r="G305" s="271"/>
      <c r="H305" s="271"/>
      <c r="I305" s="271"/>
      <c r="J305" s="141" t="s">
        <v>266</v>
      </c>
      <c r="K305" s="142">
        <v>88</v>
      </c>
      <c r="L305" s="272"/>
      <c r="M305" s="271"/>
      <c r="N305" s="272">
        <f t="shared" si="49"/>
        <v>0</v>
      </c>
      <c r="O305" s="271"/>
      <c r="P305" s="271"/>
      <c r="Q305" s="271"/>
      <c r="R305" s="129"/>
      <c r="T305" s="228"/>
      <c r="U305" s="37"/>
      <c r="V305" s="29"/>
      <c r="W305" s="130"/>
      <c r="X305" s="130"/>
      <c r="Y305" s="130"/>
      <c r="Z305" s="130"/>
      <c r="AA305" s="131"/>
      <c r="AE305" s="139"/>
      <c r="AF305" s="139"/>
      <c r="AG305" s="140"/>
      <c r="AH305" s="270"/>
      <c r="AI305" s="271"/>
      <c r="AJ305" s="271"/>
      <c r="AK305" s="271"/>
      <c r="AL305" s="141"/>
      <c r="AM305" s="142"/>
      <c r="AN305" s="272"/>
      <c r="AO305" s="271"/>
      <c r="AP305" s="272"/>
      <c r="AQ305" s="271"/>
      <c r="AR305" s="271"/>
      <c r="AS305" s="271"/>
      <c r="AT305" s="14" t="s">
        <v>150</v>
      </c>
      <c r="AU305" s="14" t="s">
        <v>155</v>
      </c>
      <c r="AY305" s="14" t="s">
        <v>149</v>
      </c>
      <c r="BE305" s="132">
        <f t="shared" si="50"/>
        <v>0</v>
      </c>
      <c r="BF305" s="132">
        <f t="shared" si="51"/>
        <v>0</v>
      </c>
      <c r="BG305" s="132">
        <f t="shared" si="52"/>
        <v>0</v>
      </c>
      <c r="BH305" s="132">
        <f t="shared" si="53"/>
        <v>0</v>
      </c>
      <c r="BI305" s="132">
        <f t="shared" si="54"/>
        <v>0</v>
      </c>
      <c r="BJ305" s="14" t="s">
        <v>155</v>
      </c>
      <c r="BK305" s="132">
        <f t="shared" si="55"/>
        <v>0</v>
      </c>
      <c r="BL305" s="14" t="s">
        <v>208</v>
      </c>
      <c r="BM305" s="14" t="s">
        <v>720</v>
      </c>
    </row>
    <row r="306" spans="2:65" s="1" customFormat="1" ht="22.5" customHeight="1">
      <c r="B306" s="128"/>
      <c r="C306" s="144" t="s">
        <v>721</v>
      </c>
      <c r="D306" s="144" t="s">
        <v>252</v>
      </c>
      <c r="E306" s="145" t="s">
        <v>722</v>
      </c>
      <c r="F306" s="276" t="s">
        <v>723</v>
      </c>
      <c r="G306" s="277"/>
      <c r="H306" s="277"/>
      <c r="I306" s="277"/>
      <c r="J306" s="146" t="s">
        <v>266</v>
      </c>
      <c r="K306" s="147">
        <v>89.76</v>
      </c>
      <c r="L306" s="278"/>
      <c r="M306" s="277"/>
      <c r="N306" s="278">
        <f t="shared" si="49"/>
        <v>0</v>
      </c>
      <c r="O306" s="271"/>
      <c r="P306" s="271"/>
      <c r="Q306" s="271"/>
      <c r="R306" s="129"/>
      <c r="T306" s="228"/>
      <c r="U306" s="37"/>
      <c r="V306" s="29"/>
      <c r="W306" s="130"/>
      <c r="X306" s="130"/>
      <c r="Y306" s="130"/>
      <c r="Z306" s="130"/>
      <c r="AA306" s="131"/>
      <c r="AE306" s="144"/>
      <c r="AF306" s="144"/>
      <c r="AG306" s="145"/>
      <c r="AH306" s="276"/>
      <c r="AI306" s="277"/>
      <c r="AJ306" s="277"/>
      <c r="AK306" s="277"/>
      <c r="AL306" s="146"/>
      <c r="AM306" s="147"/>
      <c r="AN306" s="278"/>
      <c r="AO306" s="277"/>
      <c r="AP306" s="278"/>
      <c r="AQ306" s="271"/>
      <c r="AR306" s="271"/>
      <c r="AS306" s="271"/>
      <c r="AT306" s="14" t="s">
        <v>252</v>
      </c>
      <c r="AU306" s="14" t="s">
        <v>155</v>
      </c>
      <c r="AY306" s="14" t="s">
        <v>149</v>
      </c>
      <c r="BE306" s="132">
        <f t="shared" si="50"/>
        <v>0</v>
      </c>
      <c r="BF306" s="132">
        <f t="shared" si="51"/>
        <v>0</v>
      </c>
      <c r="BG306" s="132">
        <f t="shared" si="52"/>
        <v>0</v>
      </c>
      <c r="BH306" s="132">
        <f t="shared" si="53"/>
        <v>0</v>
      </c>
      <c r="BI306" s="132">
        <f t="shared" si="54"/>
        <v>0</v>
      </c>
      <c r="BJ306" s="14" t="s">
        <v>155</v>
      </c>
      <c r="BK306" s="132">
        <f t="shared" si="55"/>
        <v>0</v>
      </c>
      <c r="BL306" s="14" t="s">
        <v>208</v>
      </c>
      <c r="BM306" s="14" t="s">
        <v>724</v>
      </c>
    </row>
    <row r="307" spans="2:65" s="1" customFormat="1" ht="22.5" customHeight="1">
      <c r="B307" s="128"/>
      <c r="C307" s="139" t="s">
        <v>725</v>
      </c>
      <c r="D307" s="139" t="s">
        <v>150</v>
      </c>
      <c r="E307" s="140" t="s">
        <v>726</v>
      </c>
      <c r="F307" s="270" t="s">
        <v>727</v>
      </c>
      <c r="G307" s="271"/>
      <c r="H307" s="271"/>
      <c r="I307" s="271"/>
      <c r="J307" s="141" t="s">
        <v>266</v>
      </c>
      <c r="K307" s="142">
        <v>246.95</v>
      </c>
      <c r="L307" s="272"/>
      <c r="M307" s="271"/>
      <c r="N307" s="272">
        <f t="shared" si="49"/>
        <v>0</v>
      </c>
      <c r="O307" s="271"/>
      <c r="P307" s="271"/>
      <c r="Q307" s="271"/>
      <c r="R307" s="129"/>
      <c r="T307" s="228"/>
      <c r="U307" s="37"/>
      <c r="V307" s="29"/>
      <c r="W307" s="130"/>
      <c r="X307" s="130"/>
      <c r="Y307" s="130"/>
      <c r="Z307" s="130"/>
      <c r="AA307" s="131"/>
      <c r="AE307" s="139"/>
      <c r="AF307" s="139"/>
      <c r="AG307" s="140"/>
      <c r="AH307" s="270"/>
      <c r="AI307" s="271"/>
      <c r="AJ307" s="271"/>
      <c r="AK307" s="271"/>
      <c r="AL307" s="141"/>
      <c r="AM307" s="142"/>
      <c r="AN307" s="272"/>
      <c r="AO307" s="271"/>
      <c r="AP307" s="272"/>
      <c r="AQ307" s="271"/>
      <c r="AR307" s="271"/>
      <c r="AS307" s="271"/>
      <c r="AT307" s="14" t="s">
        <v>150</v>
      </c>
      <c r="AU307" s="14" t="s">
        <v>155</v>
      </c>
      <c r="AY307" s="14" t="s">
        <v>149</v>
      </c>
      <c r="BE307" s="132">
        <f t="shared" si="50"/>
        <v>0</v>
      </c>
      <c r="BF307" s="132">
        <f t="shared" si="51"/>
        <v>0</v>
      </c>
      <c r="BG307" s="132">
        <f t="shared" si="52"/>
        <v>0</v>
      </c>
      <c r="BH307" s="132">
        <f t="shared" si="53"/>
        <v>0</v>
      </c>
      <c r="BI307" s="132">
        <f t="shared" si="54"/>
        <v>0</v>
      </c>
      <c r="BJ307" s="14" t="s">
        <v>155</v>
      </c>
      <c r="BK307" s="132">
        <f t="shared" si="55"/>
        <v>0</v>
      </c>
      <c r="BL307" s="14" t="s">
        <v>208</v>
      </c>
      <c r="BM307" s="14" t="s">
        <v>728</v>
      </c>
    </row>
    <row r="308" spans="2:65" s="1" customFormat="1" ht="31.5" customHeight="1">
      <c r="B308" s="128"/>
      <c r="C308" s="144" t="s">
        <v>729</v>
      </c>
      <c r="D308" s="144" t="s">
        <v>252</v>
      </c>
      <c r="E308" s="145" t="s">
        <v>709</v>
      </c>
      <c r="F308" s="276" t="s">
        <v>1645</v>
      </c>
      <c r="G308" s="277"/>
      <c r="H308" s="277"/>
      <c r="I308" s="277"/>
      <c r="J308" s="146" t="s">
        <v>203</v>
      </c>
      <c r="K308" s="147">
        <v>25.189</v>
      </c>
      <c r="L308" s="278"/>
      <c r="M308" s="277"/>
      <c r="N308" s="278">
        <f t="shared" si="49"/>
        <v>0</v>
      </c>
      <c r="O308" s="271"/>
      <c r="P308" s="271"/>
      <c r="Q308" s="271"/>
      <c r="R308" s="129"/>
      <c r="S308" s="229"/>
      <c r="T308" s="228"/>
      <c r="U308" s="37"/>
      <c r="V308" s="29"/>
      <c r="W308" s="130"/>
      <c r="X308" s="130"/>
      <c r="Y308" s="130"/>
      <c r="Z308" s="130"/>
      <c r="AA308" s="131"/>
      <c r="AE308" s="144"/>
      <c r="AF308" s="144"/>
      <c r="AG308" s="145"/>
      <c r="AH308" s="276"/>
      <c r="AI308" s="277"/>
      <c r="AJ308" s="277"/>
      <c r="AK308" s="277"/>
      <c r="AL308" s="146"/>
      <c r="AM308" s="147"/>
      <c r="AN308" s="278"/>
      <c r="AO308" s="277"/>
      <c r="AP308" s="278"/>
      <c r="AQ308" s="271"/>
      <c r="AR308" s="271"/>
      <c r="AS308" s="271"/>
      <c r="AT308" s="14" t="s">
        <v>252</v>
      </c>
      <c r="AU308" s="14" t="s">
        <v>155</v>
      </c>
      <c r="AY308" s="14" t="s">
        <v>149</v>
      </c>
      <c r="BE308" s="132">
        <f t="shared" si="50"/>
        <v>0</v>
      </c>
      <c r="BF308" s="132">
        <f t="shared" si="51"/>
        <v>0</v>
      </c>
      <c r="BG308" s="132">
        <f t="shared" si="52"/>
        <v>0</v>
      </c>
      <c r="BH308" s="132">
        <f t="shared" si="53"/>
        <v>0</v>
      </c>
      <c r="BI308" s="132">
        <f t="shared" si="54"/>
        <v>0</v>
      </c>
      <c r="BJ308" s="14" t="s">
        <v>155</v>
      </c>
      <c r="BK308" s="132">
        <f t="shared" si="55"/>
        <v>0</v>
      </c>
      <c r="BL308" s="14" t="s">
        <v>208</v>
      </c>
      <c r="BM308" s="14" t="s">
        <v>730</v>
      </c>
    </row>
    <row r="309" spans="2:65" s="1" customFormat="1" ht="22.5" customHeight="1">
      <c r="B309" s="128"/>
      <c r="C309" s="139" t="s">
        <v>731</v>
      </c>
      <c r="D309" s="139" t="s">
        <v>150</v>
      </c>
      <c r="E309" s="140" t="s">
        <v>732</v>
      </c>
      <c r="F309" s="270" t="s">
        <v>733</v>
      </c>
      <c r="G309" s="271"/>
      <c r="H309" s="271"/>
      <c r="I309" s="271"/>
      <c r="J309" s="141" t="s">
        <v>266</v>
      </c>
      <c r="K309" s="142">
        <v>302.8</v>
      </c>
      <c r="L309" s="272"/>
      <c r="M309" s="271"/>
      <c r="N309" s="272">
        <f t="shared" si="49"/>
        <v>0</v>
      </c>
      <c r="O309" s="271"/>
      <c r="P309" s="271"/>
      <c r="Q309" s="271"/>
      <c r="R309" s="129"/>
      <c r="T309" s="228"/>
      <c r="U309" s="37"/>
      <c r="V309" s="29"/>
      <c r="W309" s="130"/>
      <c r="X309" s="130"/>
      <c r="Y309" s="130"/>
      <c r="Z309" s="130"/>
      <c r="AA309" s="131"/>
      <c r="AE309" s="139"/>
      <c r="AF309" s="139"/>
      <c r="AG309" s="140"/>
      <c r="AH309" s="270"/>
      <c r="AI309" s="271"/>
      <c r="AJ309" s="271"/>
      <c r="AK309" s="271"/>
      <c r="AL309" s="141"/>
      <c r="AM309" s="142"/>
      <c r="AN309" s="272"/>
      <c r="AO309" s="271"/>
      <c r="AP309" s="272"/>
      <c r="AQ309" s="271"/>
      <c r="AR309" s="271"/>
      <c r="AS309" s="271"/>
      <c r="AT309" s="14" t="s">
        <v>150</v>
      </c>
      <c r="AU309" s="14" t="s">
        <v>155</v>
      </c>
      <c r="AY309" s="14" t="s">
        <v>149</v>
      </c>
      <c r="BE309" s="132">
        <f t="shared" si="50"/>
        <v>0</v>
      </c>
      <c r="BF309" s="132">
        <f t="shared" si="51"/>
        <v>0</v>
      </c>
      <c r="BG309" s="132">
        <f t="shared" si="52"/>
        <v>0</v>
      </c>
      <c r="BH309" s="132">
        <f t="shared" si="53"/>
        <v>0</v>
      </c>
      <c r="BI309" s="132">
        <f t="shared" si="54"/>
        <v>0</v>
      </c>
      <c r="BJ309" s="14" t="s">
        <v>155</v>
      </c>
      <c r="BK309" s="132">
        <f t="shared" si="55"/>
        <v>0</v>
      </c>
      <c r="BL309" s="14" t="s">
        <v>208</v>
      </c>
      <c r="BM309" s="14" t="s">
        <v>734</v>
      </c>
    </row>
    <row r="310" spans="2:65" s="1" customFormat="1" ht="49.5" customHeight="1">
      <c r="B310" s="128"/>
      <c r="C310" s="144" t="s">
        <v>735</v>
      </c>
      <c r="D310" s="144" t="s">
        <v>252</v>
      </c>
      <c r="E310" s="145" t="s">
        <v>736</v>
      </c>
      <c r="F310" s="276" t="s">
        <v>1611</v>
      </c>
      <c r="G310" s="277"/>
      <c r="H310" s="277"/>
      <c r="I310" s="277"/>
      <c r="J310" s="146" t="s">
        <v>203</v>
      </c>
      <c r="K310" s="147">
        <v>30.886</v>
      </c>
      <c r="L310" s="278"/>
      <c r="M310" s="277"/>
      <c r="N310" s="278">
        <f t="shared" si="49"/>
        <v>0</v>
      </c>
      <c r="O310" s="271"/>
      <c r="P310" s="271"/>
      <c r="Q310" s="271"/>
      <c r="R310" s="129"/>
      <c r="T310" s="228"/>
      <c r="U310" s="37"/>
      <c r="V310" s="29"/>
      <c r="W310" s="130"/>
      <c r="X310" s="130"/>
      <c r="Y310" s="130"/>
      <c r="Z310" s="130"/>
      <c r="AA310" s="131"/>
      <c r="AE310" s="144"/>
      <c r="AF310" s="144"/>
      <c r="AG310" s="145"/>
      <c r="AH310" s="276"/>
      <c r="AI310" s="277"/>
      <c r="AJ310" s="277"/>
      <c r="AK310" s="277"/>
      <c r="AL310" s="146"/>
      <c r="AM310" s="147"/>
      <c r="AN310" s="278"/>
      <c r="AO310" s="277"/>
      <c r="AP310" s="278"/>
      <c r="AQ310" s="271"/>
      <c r="AR310" s="271"/>
      <c r="AS310" s="271"/>
      <c r="AT310" s="14" t="s">
        <v>252</v>
      </c>
      <c r="AU310" s="14" t="s">
        <v>155</v>
      </c>
      <c r="AY310" s="14" t="s">
        <v>149</v>
      </c>
      <c r="BE310" s="132">
        <f t="shared" si="50"/>
        <v>0</v>
      </c>
      <c r="BF310" s="132">
        <f t="shared" si="51"/>
        <v>0</v>
      </c>
      <c r="BG310" s="132">
        <f t="shared" si="52"/>
        <v>0</v>
      </c>
      <c r="BH310" s="132">
        <f t="shared" si="53"/>
        <v>0</v>
      </c>
      <c r="BI310" s="132">
        <f t="shared" si="54"/>
        <v>0</v>
      </c>
      <c r="BJ310" s="14" t="s">
        <v>155</v>
      </c>
      <c r="BK310" s="132">
        <f t="shared" si="55"/>
        <v>0</v>
      </c>
      <c r="BL310" s="14" t="s">
        <v>208</v>
      </c>
      <c r="BM310" s="14" t="s">
        <v>737</v>
      </c>
    </row>
    <row r="311" spans="2:65" s="1" customFormat="1" ht="31.5" customHeight="1">
      <c r="B311" s="128"/>
      <c r="C311" s="139" t="s">
        <v>738</v>
      </c>
      <c r="D311" s="139" t="s">
        <v>150</v>
      </c>
      <c r="E311" s="140" t="s">
        <v>739</v>
      </c>
      <c r="F311" s="270" t="s">
        <v>740</v>
      </c>
      <c r="G311" s="271"/>
      <c r="H311" s="271"/>
      <c r="I311" s="271"/>
      <c r="J311" s="141" t="s">
        <v>203</v>
      </c>
      <c r="K311" s="142">
        <v>1087</v>
      </c>
      <c r="L311" s="272"/>
      <c r="M311" s="271"/>
      <c r="N311" s="272">
        <f t="shared" si="49"/>
        <v>0</v>
      </c>
      <c r="O311" s="271"/>
      <c r="P311" s="271"/>
      <c r="Q311" s="271"/>
      <c r="R311" s="129"/>
      <c r="T311" s="228"/>
      <c r="U311" s="37"/>
      <c r="V311" s="29"/>
      <c r="W311" s="130"/>
      <c r="X311" s="130"/>
      <c r="Y311" s="130"/>
      <c r="Z311" s="130"/>
      <c r="AA311" s="131"/>
      <c r="AE311" s="139"/>
      <c r="AF311" s="139"/>
      <c r="AG311" s="140"/>
      <c r="AH311" s="270"/>
      <c r="AI311" s="271"/>
      <c r="AJ311" s="271"/>
      <c r="AK311" s="271"/>
      <c r="AL311" s="141"/>
      <c r="AM311" s="142"/>
      <c r="AN311" s="272"/>
      <c r="AO311" s="271"/>
      <c r="AP311" s="272"/>
      <c r="AQ311" s="271"/>
      <c r="AR311" s="271"/>
      <c r="AS311" s="271"/>
      <c r="AT311" s="14" t="s">
        <v>150</v>
      </c>
      <c r="AU311" s="14" t="s">
        <v>155</v>
      </c>
      <c r="AY311" s="14" t="s">
        <v>149</v>
      </c>
      <c r="BE311" s="132">
        <f t="shared" si="50"/>
        <v>0</v>
      </c>
      <c r="BF311" s="132">
        <f t="shared" si="51"/>
        <v>0</v>
      </c>
      <c r="BG311" s="132">
        <f t="shared" si="52"/>
        <v>0</v>
      </c>
      <c r="BH311" s="132">
        <f t="shared" si="53"/>
        <v>0</v>
      </c>
      <c r="BI311" s="132">
        <f t="shared" si="54"/>
        <v>0</v>
      </c>
      <c r="BJ311" s="14" t="s">
        <v>155</v>
      </c>
      <c r="BK311" s="132">
        <f t="shared" si="55"/>
        <v>0</v>
      </c>
      <c r="BL311" s="14" t="s">
        <v>208</v>
      </c>
      <c r="BM311" s="14" t="s">
        <v>741</v>
      </c>
    </row>
    <row r="312" spans="2:65" s="1" customFormat="1" ht="22.5" customHeight="1">
      <c r="B312" s="128"/>
      <c r="C312" s="139" t="s">
        <v>742</v>
      </c>
      <c r="D312" s="139" t="s">
        <v>150</v>
      </c>
      <c r="E312" s="140" t="s">
        <v>743</v>
      </c>
      <c r="F312" s="270" t="s">
        <v>744</v>
      </c>
      <c r="G312" s="271"/>
      <c r="H312" s="271"/>
      <c r="I312" s="271"/>
      <c r="J312" s="141" t="s">
        <v>203</v>
      </c>
      <c r="K312" s="142">
        <v>369.88</v>
      </c>
      <c r="L312" s="272"/>
      <c r="M312" s="271"/>
      <c r="N312" s="272">
        <f t="shared" si="49"/>
        <v>0</v>
      </c>
      <c r="O312" s="271"/>
      <c r="P312" s="271"/>
      <c r="Q312" s="271"/>
      <c r="R312" s="129"/>
      <c r="T312" s="228"/>
      <c r="U312" s="37"/>
      <c r="V312" s="29"/>
      <c r="W312" s="130"/>
      <c r="X312" s="130"/>
      <c r="Y312" s="130"/>
      <c r="Z312" s="130"/>
      <c r="AA312" s="131"/>
      <c r="AE312" s="139"/>
      <c r="AF312" s="139"/>
      <c r="AG312" s="140"/>
      <c r="AH312" s="270"/>
      <c r="AI312" s="271"/>
      <c r="AJ312" s="271"/>
      <c r="AK312" s="271"/>
      <c r="AL312" s="141"/>
      <c r="AM312" s="142"/>
      <c r="AN312" s="272"/>
      <c r="AO312" s="271"/>
      <c r="AP312" s="272"/>
      <c r="AQ312" s="271"/>
      <c r="AR312" s="271"/>
      <c r="AS312" s="271"/>
      <c r="AT312" s="14" t="s">
        <v>150</v>
      </c>
      <c r="AU312" s="14" t="s">
        <v>155</v>
      </c>
      <c r="AY312" s="14" t="s">
        <v>149</v>
      </c>
      <c r="BE312" s="132">
        <f t="shared" si="50"/>
        <v>0</v>
      </c>
      <c r="BF312" s="132">
        <f t="shared" si="51"/>
        <v>0</v>
      </c>
      <c r="BG312" s="132">
        <f t="shared" si="52"/>
        <v>0</v>
      </c>
      <c r="BH312" s="132">
        <f t="shared" si="53"/>
        <v>0</v>
      </c>
      <c r="BI312" s="132">
        <f t="shared" si="54"/>
        <v>0</v>
      </c>
      <c r="BJ312" s="14" t="s">
        <v>155</v>
      </c>
      <c r="BK312" s="132">
        <f t="shared" si="55"/>
        <v>0</v>
      </c>
      <c r="BL312" s="14" t="s">
        <v>208</v>
      </c>
      <c r="BM312" s="14" t="s">
        <v>745</v>
      </c>
    </row>
    <row r="313" spans="2:65" s="1" customFormat="1" ht="31.5" customHeight="1">
      <c r="B313" s="128"/>
      <c r="C313" s="144" t="s">
        <v>746</v>
      </c>
      <c r="D313" s="144" t="s">
        <v>252</v>
      </c>
      <c r="E313" s="145" t="s">
        <v>709</v>
      </c>
      <c r="F313" s="276" t="s">
        <v>1646</v>
      </c>
      <c r="G313" s="277"/>
      <c r="H313" s="277"/>
      <c r="I313" s="277"/>
      <c r="J313" s="146" t="s">
        <v>203</v>
      </c>
      <c r="K313" s="147">
        <v>380.976</v>
      </c>
      <c r="L313" s="278"/>
      <c r="M313" s="277"/>
      <c r="N313" s="278">
        <f t="shared" si="49"/>
        <v>0</v>
      </c>
      <c r="O313" s="271"/>
      <c r="P313" s="271"/>
      <c r="Q313" s="271"/>
      <c r="R313" s="129"/>
      <c r="S313" s="229"/>
      <c r="T313" s="228"/>
      <c r="U313" s="37"/>
      <c r="V313" s="29"/>
      <c r="W313" s="130"/>
      <c r="X313" s="130"/>
      <c r="Y313" s="130"/>
      <c r="Z313" s="130"/>
      <c r="AA313" s="131"/>
      <c r="AE313" s="144"/>
      <c r="AF313" s="144"/>
      <c r="AG313" s="145"/>
      <c r="AH313" s="276"/>
      <c r="AI313" s="277"/>
      <c r="AJ313" s="277"/>
      <c r="AK313" s="277"/>
      <c r="AL313" s="146"/>
      <c r="AM313" s="147"/>
      <c r="AN313" s="278"/>
      <c r="AO313" s="277"/>
      <c r="AP313" s="278"/>
      <c r="AQ313" s="271"/>
      <c r="AR313" s="271"/>
      <c r="AS313" s="271"/>
      <c r="AT313" s="14" t="s">
        <v>252</v>
      </c>
      <c r="AU313" s="14" t="s">
        <v>155</v>
      </c>
      <c r="AY313" s="14" t="s">
        <v>149</v>
      </c>
      <c r="BE313" s="132">
        <f t="shared" si="50"/>
        <v>0</v>
      </c>
      <c r="BF313" s="132">
        <f t="shared" si="51"/>
        <v>0</v>
      </c>
      <c r="BG313" s="132">
        <f t="shared" si="52"/>
        <v>0</v>
      </c>
      <c r="BH313" s="132">
        <f t="shared" si="53"/>
        <v>0</v>
      </c>
      <c r="BI313" s="132">
        <f t="shared" si="54"/>
        <v>0</v>
      </c>
      <c r="BJ313" s="14" t="s">
        <v>155</v>
      </c>
      <c r="BK313" s="132">
        <f t="shared" si="55"/>
        <v>0</v>
      </c>
      <c r="BL313" s="14" t="s">
        <v>208</v>
      </c>
      <c r="BM313" s="14" t="s">
        <v>747</v>
      </c>
    </row>
    <row r="314" spans="2:65" s="1" customFormat="1" ht="22.5" customHeight="1">
      <c r="B314" s="128"/>
      <c r="C314" s="139" t="s">
        <v>748</v>
      </c>
      <c r="D314" s="139" t="s">
        <v>150</v>
      </c>
      <c r="E314" s="140" t="s">
        <v>749</v>
      </c>
      <c r="F314" s="270" t="s">
        <v>750</v>
      </c>
      <c r="G314" s="271"/>
      <c r="H314" s="271"/>
      <c r="I314" s="271"/>
      <c r="J314" s="141" t="s">
        <v>203</v>
      </c>
      <c r="K314" s="142">
        <v>751.38</v>
      </c>
      <c r="L314" s="272"/>
      <c r="M314" s="271"/>
      <c r="N314" s="272">
        <f t="shared" si="49"/>
        <v>0</v>
      </c>
      <c r="O314" s="271"/>
      <c r="P314" s="271"/>
      <c r="Q314" s="271"/>
      <c r="R314" s="129"/>
      <c r="T314" s="228"/>
      <c r="U314" s="37"/>
      <c r="V314" s="29"/>
      <c r="W314" s="130"/>
      <c r="X314" s="130"/>
      <c r="Y314" s="130"/>
      <c r="Z314" s="130"/>
      <c r="AA314" s="131"/>
      <c r="AE314" s="139"/>
      <c r="AF314" s="139"/>
      <c r="AG314" s="140"/>
      <c r="AH314" s="270"/>
      <c r="AI314" s="271"/>
      <c r="AJ314" s="271"/>
      <c r="AK314" s="271"/>
      <c r="AL314" s="141"/>
      <c r="AM314" s="142"/>
      <c r="AN314" s="272"/>
      <c r="AO314" s="271"/>
      <c r="AP314" s="272"/>
      <c r="AQ314" s="271"/>
      <c r="AR314" s="271"/>
      <c r="AS314" s="271"/>
      <c r="AT314" s="14" t="s">
        <v>150</v>
      </c>
      <c r="AU314" s="14" t="s">
        <v>155</v>
      </c>
      <c r="AY314" s="14" t="s">
        <v>149</v>
      </c>
      <c r="BE314" s="132">
        <f t="shared" si="50"/>
        <v>0</v>
      </c>
      <c r="BF314" s="132">
        <f t="shared" si="51"/>
        <v>0</v>
      </c>
      <c r="BG314" s="132">
        <f t="shared" si="52"/>
        <v>0</v>
      </c>
      <c r="BH314" s="132">
        <f t="shared" si="53"/>
        <v>0</v>
      </c>
      <c r="BI314" s="132">
        <f t="shared" si="54"/>
        <v>0</v>
      </c>
      <c r="BJ314" s="14" t="s">
        <v>155</v>
      </c>
      <c r="BK314" s="132">
        <f t="shared" si="55"/>
        <v>0</v>
      </c>
      <c r="BL314" s="14" t="s">
        <v>208</v>
      </c>
      <c r="BM314" s="14" t="s">
        <v>751</v>
      </c>
    </row>
    <row r="315" spans="2:65" s="1" customFormat="1" ht="54.75" customHeight="1">
      <c r="B315" s="128"/>
      <c r="C315" s="144" t="s">
        <v>752</v>
      </c>
      <c r="D315" s="144" t="s">
        <v>252</v>
      </c>
      <c r="E315" s="145" t="s">
        <v>736</v>
      </c>
      <c r="F315" s="276" t="s">
        <v>1610</v>
      </c>
      <c r="G315" s="277"/>
      <c r="H315" s="277"/>
      <c r="I315" s="277"/>
      <c r="J315" s="146" t="s">
        <v>203</v>
      </c>
      <c r="K315" s="147">
        <v>788.949</v>
      </c>
      <c r="L315" s="278"/>
      <c r="M315" s="277"/>
      <c r="N315" s="278">
        <f t="shared" si="49"/>
        <v>0</v>
      </c>
      <c r="O315" s="271"/>
      <c r="P315" s="271"/>
      <c r="Q315" s="271"/>
      <c r="R315" s="129"/>
      <c r="T315" s="228"/>
      <c r="U315" s="37"/>
      <c r="V315" s="29"/>
      <c r="W315" s="130"/>
      <c r="X315" s="130"/>
      <c r="Y315" s="130"/>
      <c r="Z315" s="130"/>
      <c r="AA315" s="131"/>
      <c r="AE315" s="144"/>
      <c r="AF315" s="144"/>
      <c r="AG315" s="145"/>
      <c r="AH315" s="276"/>
      <c r="AI315" s="277"/>
      <c r="AJ315" s="277"/>
      <c r="AK315" s="277"/>
      <c r="AL315" s="146"/>
      <c r="AM315" s="147"/>
      <c r="AN315" s="278"/>
      <c r="AO315" s="277"/>
      <c r="AP315" s="278"/>
      <c r="AQ315" s="271"/>
      <c r="AR315" s="271"/>
      <c r="AS315" s="271"/>
      <c r="AT315" s="14" t="s">
        <v>252</v>
      </c>
      <c r="AU315" s="14" t="s">
        <v>155</v>
      </c>
      <c r="AY315" s="14" t="s">
        <v>149</v>
      </c>
      <c r="BE315" s="132">
        <f t="shared" si="50"/>
        <v>0</v>
      </c>
      <c r="BF315" s="132">
        <f t="shared" si="51"/>
        <v>0</v>
      </c>
      <c r="BG315" s="132">
        <f t="shared" si="52"/>
        <v>0</v>
      </c>
      <c r="BH315" s="132">
        <f t="shared" si="53"/>
        <v>0</v>
      </c>
      <c r="BI315" s="132">
        <f t="shared" si="54"/>
        <v>0</v>
      </c>
      <c r="BJ315" s="14" t="s">
        <v>155</v>
      </c>
      <c r="BK315" s="132">
        <f t="shared" si="55"/>
        <v>0</v>
      </c>
      <c r="BL315" s="14" t="s">
        <v>208</v>
      </c>
      <c r="BM315" s="14" t="s">
        <v>753</v>
      </c>
    </row>
    <row r="316" spans="2:65" s="1" customFormat="1" ht="31.5" customHeight="1">
      <c r="B316" s="128"/>
      <c r="C316" s="139" t="s">
        <v>754</v>
      </c>
      <c r="D316" s="139" t="s">
        <v>150</v>
      </c>
      <c r="E316" s="140" t="s">
        <v>755</v>
      </c>
      <c r="F316" s="270" t="s">
        <v>756</v>
      </c>
      <c r="G316" s="271"/>
      <c r="H316" s="271"/>
      <c r="I316" s="271"/>
      <c r="J316" s="141" t="s">
        <v>203</v>
      </c>
      <c r="K316" s="142">
        <v>1023.75</v>
      </c>
      <c r="L316" s="272"/>
      <c r="M316" s="271"/>
      <c r="N316" s="272">
        <f t="shared" si="49"/>
        <v>0</v>
      </c>
      <c r="O316" s="271"/>
      <c r="P316" s="271"/>
      <c r="Q316" s="271"/>
      <c r="R316" s="129"/>
      <c r="T316" s="228"/>
      <c r="U316" s="37"/>
      <c r="V316" s="29"/>
      <c r="W316" s="130"/>
      <c r="X316" s="130"/>
      <c r="Y316" s="130"/>
      <c r="Z316" s="130"/>
      <c r="AA316" s="131"/>
      <c r="AE316" s="139"/>
      <c r="AF316" s="139"/>
      <c r="AG316" s="140"/>
      <c r="AH316" s="270"/>
      <c r="AI316" s="271"/>
      <c r="AJ316" s="271"/>
      <c r="AK316" s="271"/>
      <c r="AL316" s="141"/>
      <c r="AM316" s="142"/>
      <c r="AN316" s="272"/>
      <c r="AO316" s="271"/>
      <c r="AP316" s="272"/>
      <c r="AQ316" s="271"/>
      <c r="AR316" s="271"/>
      <c r="AS316" s="271"/>
      <c r="AT316" s="14" t="s">
        <v>150</v>
      </c>
      <c r="AU316" s="14" t="s">
        <v>155</v>
      </c>
      <c r="AY316" s="14" t="s">
        <v>149</v>
      </c>
      <c r="BE316" s="132">
        <f t="shared" si="50"/>
        <v>0</v>
      </c>
      <c r="BF316" s="132">
        <f t="shared" si="51"/>
        <v>0</v>
      </c>
      <c r="BG316" s="132">
        <f t="shared" si="52"/>
        <v>0</v>
      </c>
      <c r="BH316" s="132">
        <f t="shared" si="53"/>
        <v>0</v>
      </c>
      <c r="BI316" s="132">
        <f t="shared" si="54"/>
        <v>0</v>
      </c>
      <c r="BJ316" s="14" t="s">
        <v>155</v>
      </c>
      <c r="BK316" s="132">
        <f t="shared" si="55"/>
        <v>0</v>
      </c>
      <c r="BL316" s="14" t="s">
        <v>208</v>
      </c>
      <c r="BM316" s="14" t="s">
        <v>757</v>
      </c>
    </row>
    <row r="317" spans="2:65" s="1" customFormat="1" ht="31.5" customHeight="1">
      <c r="B317" s="128"/>
      <c r="C317" s="139" t="s">
        <v>758</v>
      </c>
      <c r="D317" s="139" t="s">
        <v>150</v>
      </c>
      <c r="E317" s="140" t="s">
        <v>759</v>
      </c>
      <c r="F317" s="270" t="s">
        <v>760</v>
      </c>
      <c r="G317" s="271"/>
      <c r="H317" s="271"/>
      <c r="I317" s="271"/>
      <c r="J317" s="141" t="s">
        <v>174</v>
      </c>
      <c r="K317" s="142">
        <v>2.221</v>
      </c>
      <c r="L317" s="272"/>
      <c r="M317" s="271"/>
      <c r="N317" s="272">
        <f t="shared" si="49"/>
        <v>0</v>
      </c>
      <c r="O317" s="271"/>
      <c r="P317" s="271"/>
      <c r="Q317" s="271"/>
      <c r="R317" s="129"/>
      <c r="T317" s="228"/>
      <c r="U317" s="37"/>
      <c r="V317" s="29"/>
      <c r="W317" s="130"/>
      <c r="X317" s="130"/>
      <c r="Y317" s="130"/>
      <c r="Z317" s="130"/>
      <c r="AA317" s="131"/>
      <c r="AE317" s="139"/>
      <c r="AF317" s="139"/>
      <c r="AG317" s="140"/>
      <c r="AH317" s="270"/>
      <c r="AI317" s="271"/>
      <c r="AJ317" s="271"/>
      <c r="AK317" s="271"/>
      <c r="AL317" s="141"/>
      <c r="AM317" s="142"/>
      <c r="AN317" s="272"/>
      <c r="AO317" s="271"/>
      <c r="AP317" s="272"/>
      <c r="AQ317" s="271"/>
      <c r="AR317" s="271"/>
      <c r="AS317" s="271"/>
      <c r="AT317" s="14" t="s">
        <v>150</v>
      </c>
      <c r="AU317" s="14" t="s">
        <v>155</v>
      </c>
      <c r="AY317" s="14" t="s">
        <v>149</v>
      </c>
      <c r="BE317" s="132">
        <f t="shared" si="50"/>
        <v>0</v>
      </c>
      <c r="BF317" s="132">
        <f t="shared" si="51"/>
        <v>0</v>
      </c>
      <c r="BG317" s="132">
        <f t="shared" si="52"/>
        <v>0</v>
      </c>
      <c r="BH317" s="132">
        <f t="shared" si="53"/>
        <v>0</v>
      </c>
      <c r="BI317" s="132">
        <f t="shared" si="54"/>
        <v>0</v>
      </c>
      <c r="BJ317" s="14" t="s">
        <v>155</v>
      </c>
      <c r="BK317" s="132">
        <f t="shared" si="55"/>
        <v>0</v>
      </c>
      <c r="BL317" s="14" t="s">
        <v>208</v>
      </c>
      <c r="BM317" s="14" t="s">
        <v>761</v>
      </c>
    </row>
    <row r="318" spans="2:63" s="9" customFormat="1" ht="29.25" customHeight="1">
      <c r="B318" s="119"/>
      <c r="C318" s="136"/>
      <c r="D318" s="138" t="s">
        <v>127</v>
      </c>
      <c r="E318" s="138"/>
      <c r="F318" s="138"/>
      <c r="G318" s="138"/>
      <c r="H318" s="138"/>
      <c r="I318" s="138"/>
      <c r="J318" s="138"/>
      <c r="K318" s="138"/>
      <c r="L318" s="138"/>
      <c r="M318" s="138"/>
      <c r="N318" s="274">
        <f>BK318</f>
        <v>0</v>
      </c>
      <c r="O318" s="275"/>
      <c r="P318" s="275"/>
      <c r="Q318" s="275"/>
      <c r="R318" s="121"/>
      <c r="S318" s="1"/>
      <c r="T318" s="228"/>
      <c r="U318" s="37"/>
      <c r="V318" s="29"/>
      <c r="W318" s="130"/>
      <c r="X318" s="130"/>
      <c r="Y318" s="130"/>
      <c r="Z318" s="130"/>
      <c r="AA318" s="131"/>
      <c r="AB318" s="1"/>
      <c r="AC318" s="1"/>
      <c r="AD318" s="1"/>
      <c r="AE318" s="136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274"/>
      <c r="AQ318" s="275"/>
      <c r="AR318" s="275"/>
      <c r="AS318" s="275"/>
      <c r="AT318" s="126" t="s">
        <v>71</v>
      </c>
      <c r="AU318" s="126" t="s">
        <v>79</v>
      </c>
      <c r="AY318" s="125" t="s">
        <v>149</v>
      </c>
      <c r="BK318" s="127">
        <f>SUM(BK319:BK320)</f>
        <v>0</v>
      </c>
    </row>
    <row r="319" spans="2:65" s="1" customFormat="1" ht="31.5" customHeight="1">
      <c r="B319" s="128"/>
      <c r="C319" s="139" t="s">
        <v>762</v>
      </c>
      <c r="D319" s="139" t="s">
        <v>150</v>
      </c>
      <c r="E319" s="140" t="s">
        <v>763</v>
      </c>
      <c r="F319" s="270" t="s">
        <v>764</v>
      </c>
      <c r="G319" s="271"/>
      <c r="H319" s="271"/>
      <c r="I319" s="271"/>
      <c r="J319" s="141" t="s">
        <v>203</v>
      </c>
      <c r="K319" s="142">
        <v>474.04</v>
      </c>
      <c r="L319" s="272"/>
      <c r="M319" s="271"/>
      <c r="N319" s="272">
        <f>ROUND(L319*K319,2)</f>
        <v>0</v>
      </c>
      <c r="O319" s="271"/>
      <c r="P319" s="271"/>
      <c r="Q319" s="271"/>
      <c r="R319" s="129"/>
      <c r="T319" s="228"/>
      <c r="U319" s="37"/>
      <c r="V319" s="29"/>
      <c r="W319" s="130"/>
      <c r="X319" s="130"/>
      <c r="Y319" s="130"/>
      <c r="Z319" s="130"/>
      <c r="AA319" s="131"/>
      <c r="AE319" s="139"/>
      <c r="AF319" s="139"/>
      <c r="AG319" s="140"/>
      <c r="AH319" s="270"/>
      <c r="AI319" s="271"/>
      <c r="AJ319" s="271"/>
      <c r="AK319" s="271"/>
      <c r="AL319" s="141"/>
      <c r="AM319" s="142"/>
      <c r="AN319" s="272"/>
      <c r="AO319" s="271"/>
      <c r="AP319" s="272"/>
      <c r="AQ319" s="271"/>
      <c r="AR319" s="271"/>
      <c r="AS319" s="271"/>
      <c r="AT319" s="14" t="s">
        <v>150</v>
      </c>
      <c r="AU319" s="14" t="s">
        <v>155</v>
      </c>
      <c r="AY319" s="14" t="s">
        <v>149</v>
      </c>
      <c r="BE319" s="132">
        <f>IF(U319="základná",N319,0)</f>
        <v>0</v>
      </c>
      <c r="BF319" s="132">
        <f>IF(U319="znížená",N319,0)</f>
        <v>0</v>
      </c>
      <c r="BG319" s="132">
        <f>IF(U319="zákl. prenesená",N319,0)</f>
        <v>0</v>
      </c>
      <c r="BH319" s="132">
        <f>IF(U319="zníž. prenesená",N319,0)</f>
        <v>0</v>
      </c>
      <c r="BI319" s="132">
        <f>IF(U319="nulová",N319,0)</f>
        <v>0</v>
      </c>
      <c r="BJ319" s="14" t="s">
        <v>155</v>
      </c>
      <c r="BK319" s="132">
        <f>ROUND(L319*K319,2)</f>
        <v>0</v>
      </c>
      <c r="BL319" s="14" t="s">
        <v>208</v>
      </c>
      <c r="BM319" s="14" t="s">
        <v>765</v>
      </c>
    </row>
    <row r="320" spans="2:65" s="1" customFormat="1" ht="31.5" customHeight="1">
      <c r="B320" s="128"/>
      <c r="C320" s="139" t="s">
        <v>766</v>
      </c>
      <c r="D320" s="139" t="s">
        <v>150</v>
      </c>
      <c r="E320" s="140" t="s">
        <v>767</v>
      </c>
      <c r="F320" s="270" t="s">
        <v>768</v>
      </c>
      <c r="G320" s="271"/>
      <c r="H320" s="271"/>
      <c r="I320" s="271"/>
      <c r="J320" s="141" t="s">
        <v>203</v>
      </c>
      <c r="K320" s="142">
        <v>474.04</v>
      </c>
      <c r="L320" s="272"/>
      <c r="M320" s="271"/>
      <c r="N320" s="272">
        <f>ROUND(L320*K320,2)</f>
        <v>0</v>
      </c>
      <c r="O320" s="271"/>
      <c r="P320" s="271"/>
      <c r="Q320" s="271"/>
      <c r="R320" s="129"/>
      <c r="T320" s="228"/>
      <c r="U320" s="37"/>
      <c r="V320" s="29"/>
      <c r="W320" s="130"/>
      <c r="X320" s="130"/>
      <c r="Y320" s="130"/>
      <c r="Z320" s="130"/>
      <c r="AA320" s="131"/>
      <c r="AE320" s="139"/>
      <c r="AF320" s="139"/>
      <c r="AG320" s="140"/>
      <c r="AH320" s="270"/>
      <c r="AI320" s="271"/>
      <c r="AJ320" s="271"/>
      <c r="AK320" s="271"/>
      <c r="AL320" s="141"/>
      <c r="AM320" s="142"/>
      <c r="AN320" s="272"/>
      <c r="AO320" s="271"/>
      <c r="AP320" s="272"/>
      <c r="AQ320" s="271"/>
      <c r="AR320" s="271"/>
      <c r="AS320" s="271"/>
      <c r="AT320" s="14" t="s">
        <v>150</v>
      </c>
      <c r="AU320" s="14" t="s">
        <v>155</v>
      </c>
      <c r="AY320" s="14" t="s">
        <v>149</v>
      </c>
      <c r="BE320" s="132">
        <f>IF(U320="základná",N320,0)</f>
        <v>0</v>
      </c>
      <c r="BF320" s="132">
        <f>IF(U320="znížená",N320,0)</f>
        <v>0</v>
      </c>
      <c r="BG320" s="132">
        <f>IF(U320="zákl. prenesená",N320,0)</f>
        <v>0</v>
      </c>
      <c r="BH320" s="132">
        <f>IF(U320="zníž. prenesená",N320,0)</f>
        <v>0</v>
      </c>
      <c r="BI320" s="132">
        <f>IF(U320="nulová",N320,0)</f>
        <v>0</v>
      </c>
      <c r="BJ320" s="14" t="s">
        <v>155</v>
      </c>
      <c r="BK320" s="132">
        <f>ROUND(L320*K320,2)</f>
        <v>0</v>
      </c>
      <c r="BL320" s="14" t="s">
        <v>208</v>
      </c>
      <c r="BM320" s="14" t="s">
        <v>769</v>
      </c>
    </row>
    <row r="321" spans="2:63" s="9" customFormat="1" ht="29.25" customHeight="1">
      <c r="B321" s="119"/>
      <c r="C321" s="136"/>
      <c r="D321" s="138" t="s">
        <v>128</v>
      </c>
      <c r="E321" s="138"/>
      <c r="F321" s="138"/>
      <c r="G321" s="138"/>
      <c r="H321" s="138"/>
      <c r="I321" s="138"/>
      <c r="J321" s="138"/>
      <c r="K321" s="138"/>
      <c r="L321" s="138"/>
      <c r="M321" s="138"/>
      <c r="N321" s="274">
        <f>BK321</f>
        <v>0</v>
      </c>
      <c r="O321" s="275"/>
      <c r="P321" s="275"/>
      <c r="Q321" s="275"/>
      <c r="R321" s="121"/>
      <c r="S321" s="1"/>
      <c r="T321" s="228"/>
      <c r="U321" s="37"/>
      <c r="V321" s="29"/>
      <c r="W321" s="130"/>
      <c r="X321" s="130"/>
      <c r="Y321" s="130"/>
      <c r="Z321" s="130"/>
      <c r="AA321" s="131"/>
      <c r="AB321" s="1"/>
      <c r="AC321" s="1"/>
      <c r="AD321" s="1"/>
      <c r="AE321" s="136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274"/>
      <c r="AQ321" s="275"/>
      <c r="AR321" s="275"/>
      <c r="AS321" s="275"/>
      <c r="AT321" s="126" t="s">
        <v>71</v>
      </c>
      <c r="AU321" s="126" t="s">
        <v>79</v>
      </c>
      <c r="AY321" s="125" t="s">
        <v>149</v>
      </c>
      <c r="BK321" s="127">
        <f>SUM(BK322:BK324)</f>
        <v>0</v>
      </c>
    </row>
    <row r="322" spans="2:65" s="1" customFormat="1" ht="31.5" customHeight="1">
      <c r="B322" s="128"/>
      <c r="C322" s="139" t="s">
        <v>770</v>
      </c>
      <c r="D322" s="139" t="s">
        <v>150</v>
      </c>
      <c r="E322" s="140" t="s">
        <v>771</v>
      </c>
      <c r="F322" s="270" t="s">
        <v>772</v>
      </c>
      <c r="G322" s="271"/>
      <c r="H322" s="271"/>
      <c r="I322" s="271"/>
      <c r="J322" s="141" t="s">
        <v>203</v>
      </c>
      <c r="K322" s="142">
        <v>348.84</v>
      </c>
      <c r="L322" s="272"/>
      <c r="M322" s="271"/>
      <c r="N322" s="272">
        <f>ROUND(L322*K322,2)</f>
        <v>0</v>
      </c>
      <c r="O322" s="271"/>
      <c r="P322" s="271"/>
      <c r="Q322" s="271"/>
      <c r="R322" s="129"/>
      <c r="T322" s="228"/>
      <c r="U322" s="37"/>
      <c r="V322" s="29"/>
      <c r="W322" s="130"/>
      <c r="X322" s="130"/>
      <c r="Y322" s="130"/>
      <c r="Z322" s="130"/>
      <c r="AA322" s="131"/>
      <c r="AE322" s="139"/>
      <c r="AF322" s="139"/>
      <c r="AG322" s="140"/>
      <c r="AH322" s="270"/>
      <c r="AI322" s="271"/>
      <c r="AJ322" s="271"/>
      <c r="AK322" s="271"/>
      <c r="AL322" s="141"/>
      <c r="AM322" s="142"/>
      <c r="AN322" s="272"/>
      <c r="AO322" s="271"/>
      <c r="AP322" s="272"/>
      <c r="AQ322" s="271"/>
      <c r="AR322" s="271"/>
      <c r="AS322" s="271"/>
      <c r="AT322" s="14" t="s">
        <v>150</v>
      </c>
      <c r="AU322" s="14" t="s">
        <v>155</v>
      </c>
      <c r="AY322" s="14" t="s">
        <v>149</v>
      </c>
      <c r="BE322" s="132">
        <f>IF(U322="základná",N322,0)</f>
        <v>0</v>
      </c>
      <c r="BF322" s="132">
        <f>IF(U322="znížená",N322,0)</f>
        <v>0</v>
      </c>
      <c r="BG322" s="132">
        <f>IF(U322="zákl. prenesená",N322,0)</f>
        <v>0</v>
      </c>
      <c r="BH322" s="132">
        <f>IF(U322="zníž. prenesená",N322,0)</f>
        <v>0</v>
      </c>
      <c r="BI322" s="132">
        <f>IF(U322="nulová",N322,0)</f>
        <v>0</v>
      </c>
      <c r="BJ322" s="14" t="s">
        <v>155</v>
      </c>
      <c r="BK322" s="132">
        <f>ROUND(L322*K322,2)</f>
        <v>0</v>
      </c>
      <c r="BL322" s="14" t="s">
        <v>208</v>
      </c>
      <c r="BM322" s="14" t="s">
        <v>773</v>
      </c>
    </row>
    <row r="323" spans="2:65" s="1" customFormat="1" ht="22.5" customHeight="1">
      <c r="B323" s="128"/>
      <c r="C323" s="144" t="s">
        <v>774</v>
      </c>
      <c r="D323" s="144" t="s">
        <v>252</v>
      </c>
      <c r="E323" s="145" t="s">
        <v>775</v>
      </c>
      <c r="F323" s="276" t="s">
        <v>776</v>
      </c>
      <c r="G323" s="277"/>
      <c r="H323" s="277"/>
      <c r="I323" s="277"/>
      <c r="J323" s="146" t="s">
        <v>203</v>
      </c>
      <c r="K323" s="147">
        <v>355.817</v>
      </c>
      <c r="L323" s="278"/>
      <c r="M323" s="277"/>
      <c r="N323" s="278">
        <f>ROUND(L323*K323,2)</f>
        <v>0</v>
      </c>
      <c r="O323" s="271"/>
      <c r="P323" s="271"/>
      <c r="Q323" s="271"/>
      <c r="R323" s="129"/>
      <c r="T323" s="228"/>
      <c r="U323" s="37"/>
      <c r="V323" s="29"/>
      <c r="W323" s="130"/>
      <c r="X323" s="130"/>
      <c r="Y323" s="130"/>
      <c r="Z323" s="130"/>
      <c r="AA323" s="131"/>
      <c r="AE323" s="144"/>
      <c r="AF323" s="144"/>
      <c r="AG323" s="145"/>
      <c r="AH323" s="276"/>
      <c r="AI323" s="277"/>
      <c r="AJ323" s="277"/>
      <c r="AK323" s="277"/>
      <c r="AL323" s="146"/>
      <c r="AM323" s="147"/>
      <c r="AN323" s="278"/>
      <c r="AO323" s="277"/>
      <c r="AP323" s="278"/>
      <c r="AQ323" s="271"/>
      <c r="AR323" s="271"/>
      <c r="AS323" s="271"/>
      <c r="AT323" s="14" t="s">
        <v>252</v>
      </c>
      <c r="AU323" s="14" t="s">
        <v>155</v>
      </c>
      <c r="AY323" s="14" t="s">
        <v>149</v>
      </c>
      <c r="BE323" s="132">
        <f>IF(U323="základná",N323,0)</f>
        <v>0</v>
      </c>
      <c r="BF323" s="132">
        <f>IF(U323="znížená",N323,0)</f>
        <v>0</v>
      </c>
      <c r="BG323" s="132">
        <f>IF(U323="zákl. prenesená",N323,0)</f>
        <v>0</v>
      </c>
      <c r="BH323" s="132">
        <f>IF(U323="zníž. prenesená",N323,0)</f>
        <v>0</v>
      </c>
      <c r="BI323" s="132">
        <f>IF(U323="nulová",N323,0)</f>
        <v>0</v>
      </c>
      <c r="BJ323" s="14" t="s">
        <v>155</v>
      </c>
      <c r="BK323" s="132">
        <f>ROUND(L323*K323,2)</f>
        <v>0</v>
      </c>
      <c r="BL323" s="14" t="s">
        <v>208</v>
      </c>
      <c r="BM323" s="14" t="s">
        <v>777</v>
      </c>
    </row>
    <row r="324" spans="2:65" s="1" customFormat="1" ht="31.5" customHeight="1">
      <c r="B324" s="128"/>
      <c r="C324" s="139" t="s">
        <v>778</v>
      </c>
      <c r="D324" s="139" t="s">
        <v>150</v>
      </c>
      <c r="E324" s="140" t="s">
        <v>779</v>
      </c>
      <c r="F324" s="270" t="s">
        <v>780</v>
      </c>
      <c r="G324" s="271"/>
      <c r="H324" s="271"/>
      <c r="I324" s="271"/>
      <c r="J324" s="141" t="s">
        <v>174</v>
      </c>
      <c r="K324" s="142">
        <v>21.182</v>
      </c>
      <c r="L324" s="272"/>
      <c r="M324" s="271"/>
      <c r="N324" s="272">
        <f>ROUND(L324*K324,2)</f>
        <v>0</v>
      </c>
      <c r="O324" s="271"/>
      <c r="P324" s="271"/>
      <c r="Q324" s="271"/>
      <c r="R324" s="129"/>
      <c r="T324" s="228"/>
      <c r="U324" s="37"/>
      <c r="V324" s="29"/>
      <c r="W324" s="130"/>
      <c r="X324" s="130"/>
      <c r="Y324" s="130"/>
      <c r="Z324" s="130"/>
      <c r="AA324" s="131"/>
      <c r="AE324" s="139"/>
      <c r="AF324" s="139"/>
      <c r="AG324" s="140"/>
      <c r="AH324" s="270"/>
      <c r="AI324" s="271"/>
      <c r="AJ324" s="271"/>
      <c r="AK324" s="271"/>
      <c r="AL324" s="141"/>
      <c r="AM324" s="142"/>
      <c r="AN324" s="272"/>
      <c r="AO324" s="271"/>
      <c r="AP324" s="272"/>
      <c r="AQ324" s="271"/>
      <c r="AR324" s="271"/>
      <c r="AS324" s="271"/>
      <c r="AT324" s="14" t="s">
        <v>150</v>
      </c>
      <c r="AU324" s="14" t="s">
        <v>155</v>
      </c>
      <c r="AY324" s="14" t="s">
        <v>149</v>
      </c>
      <c r="BE324" s="132">
        <f>IF(U324="základná",N324,0)</f>
        <v>0</v>
      </c>
      <c r="BF324" s="132">
        <f>IF(U324="znížená",N324,0)</f>
        <v>0</v>
      </c>
      <c r="BG324" s="132">
        <f>IF(U324="zákl. prenesená",N324,0)</f>
        <v>0</v>
      </c>
      <c r="BH324" s="132">
        <f>IF(U324="zníž. prenesená",N324,0)</f>
        <v>0</v>
      </c>
      <c r="BI324" s="132">
        <f>IF(U324="nulová",N324,0)</f>
        <v>0</v>
      </c>
      <c r="BJ324" s="14" t="s">
        <v>155</v>
      </c>
      <c r="BK324" s="132">
        <f>ROUND(L324*K324,2)</f>
        <v>0</v>
      </c>
      <c r="BL324" s="14" t="s">
        <v>208</v>
      </c>
      <c r="BM324" s="14" t="s">
        <v>781</v>
      </c>
    </row>
    <row r="325" spans="2:63" s="9" customFormat="1" ht="29.25" customHeight="1">
      <c r="B325" s="119"/>
      <c r="C325" s="136"/>
      <c r="D325" s="138" t="s">
        <v>129</v>
      </c>
      <c r="E325" s="138"/>
      <c r="F325" s="138"/>
      <c r="G325" s="138"/>
      <c r="H325" s="138"/>
      <c r="I325" s="138"/>
      <c r="J325" s="138"/>
      <c r="K325" s="138"/>
      <c r="L325" s="138"/>
      <c r="M325" s="138"/>
      <c r="N325" s="274">
        <f>BK325</f>
        <v>0</v>
      </c>
      <c r="O325" s="275"/>
      <c r="P325" s="275"/>
      <c r="Q325" s="275"/>
      <c r="R325" s="121"/>
      <c r="S325" s="1"/>
      <c r="T325" s="228"/>
      <c r="U325" s="37"/>
      <c r="V325" s="29"/>
      <c r="W325" s="130"/>
      <c r="X325" s="130"/>
      <c r="Y325" s="130"/>
      <c r="Z325" s="130"/>
      <c r="AA325" s="131"/>
      <c r="AB325" s="1"/>
      <c r="AC325" s="1"/>
      <c r="AD325" s="1"/>
      <c r="AE325" s="136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274"/>
      <c r="AQ325" s="275"/>
      <c r="AR325" s="275"/>
      <c r="AS325" s="275"/>
      <c r="AT325" s="126" t="s">
        <v>71</v>
      </c>
      <c r="AU325" s="126" t="s">
        <v>79</v>
      </c>
      <c r="AY325" s="125" t="s">
        <v>149</v>
      </c>
      <c r="BK325" s="127">
        <f>SUM(BK326:BK328)</f>
        <v>0</v>
      </c>
    </row>
    <row r="326" spans="2:65" s="1" customFormat="1" ht="31.5" customHeight="1">
      <c r="B326" s="128"/>
      <c r="C326" s="139" t="s">
        <v>782</v>
      </c>
      <c r="D326" s="139" t="s">
        <v>150</v>
      </c>
      <c r="E326" s="140" t="s">
        <v>783</v>
      </c>
      <c r="F326" s="270" t="s">
        <v>784</v>
      </c>
      <c r="G326" s="271"/>
      <c r="H326" s="271"/>
      <c r="I326" s="271"/>
      <c r="J326" s="141" t="s">
        <v>203</v>
      </c>
      <c r="K326" s="142">
        <v>68.97</v>
      </c>
      <c r="L326" s="272"/>
      <c r="M326" s="271"/>
      <c r="N326" s="272">
        <f>ROUND(L326*K326,2)</f>
        <v>0</v>
      </c>
      <c r="O326" s="271"/>
      <c r="P326" s="271"/>
      <c r="Q326" s="271"/>
      <c r="R326" s="129"/>
      <c r="T326" s="228"/>
      <c r="U326" s="37"/>
      <c r="V326" s="29"/>
      <c r="W326" s="130"/>
      <c r="X326" s="130"/>
      <c r="Y326" s="130"/>
      <c r="Z326" s="130"/>
      <c r="AA326" s="131"/>
      <c r="AE326" s="139"/>
      <c r="AF326" s="139"/>
      <c r="AG326" s="140"/>
      <c r="AH326" s="270"/>
      <c r="AI326" s="271"/>
      <c r="AJ326" s="271"/>
      <c r="AK326" s="271"/>
      <c r="AL326" s="141"/>
      <c r="AM326" s="142"/>
      <c r="AN326" s="272"/>
      <c r="AO326" s="271"/>
      <c r="AP326" s="272"/>
      <c r="AQ326" s="271"/>
      <c r="AR326" s="271"/>
      <c r="AS326" s="271"/>
      <c r="AT326" s="14" t="s">
        <v>150</v>
      </c>
      <c r="AU326" s="14" t="s">
        <v>155</v>
      </c>
      <c r="AY326" s="14" t="s">
        <v>149</v>
      </c>
      <c r="BE326" s="132">
        <f>IF(U326="základná",N326,0)</f>
        <v>0</v>
      </c>
      <c r="BF326" s="132">
        <f>IF(U326="znížená",N326,0)</f>
        <v>0</v>
      </c>
      <c r="BG326" s="132">
        <f>IF(U326="zákl. prenesená",N326,0)</f>
        <v>0</v>
      </c>
      <c r="BH326" s="132">
        <f>IF(U326="zníž. prenesená",N326,0)</f>
        <v>0</v>
      </c>
      <c r="BI326" s="132">
        <f>IF(U326="nulová",N326,0)</f>
        <v>0</v>
      </c>
      <c r="BJ326" s="14" t="s">
        <v>155</v>
      </c>
      <c r="BK326" s="132">
        <f>ROUND(L326*K326,2)</f>
        <v>0</v>
      </c>
      <c r="BL326" s="14" t="s">
        <v>208</v>
      </c>
      <c r="BM326" s="14" t="s">
        <v>785</v>
      </c>
    </row>
    <row r="327" spans="2:65" s="1" customFormat="1" ht="31.5" customHeight="1">
      <c r="B327" s="128"/>
      <c r="C327" s="139" t="s">
        <v>786</v>
      </c>
      <c r="D327" s="139" t="s">
        <v>150</v>
      </c>
      <c r="E327" s="140" t="s">
        <v>787</v>
      </c>
      <c r="F327" s="270" t="s">
        <v>788</v>
      </c>
      <c r="G327" s="271"/>
      <c r="H327" s="271"/>
      <c r="I327" s="271"/>
      <c r="J327" s="141" t="s">
        <v>203</v>
      </c>
      <c r="K327" s="142">
        <v>1234</v>
      </c>
      <c r="L327" s="272"/>
      <c r="M327" s="271"/>
      <c r="N327" s="272">
        <f>ROUND(L327*K327,2)</f>
        <v>0</v>
      </c>
      <c r="O327" s="271"/>
      <c r="P327" s="271"/>
      <c r="Q327" s="271"/>
      <c r="R327" s="129"/>
      <c r="T327" s="228"/>
      <c r="U327" s="37"/>
      <c r="V327" s="29"/>
      <c r="W327" s="130"/>
      <c r="X327" s="130"/>
      <c r="Y327" s="130"/>
      <c r="Z327" s="130"/>
      <c r="AA327" s="131"/>
      <c r="AE327" s="139"/>
      <c r="AF327" s="139"/>
      <c r="AG327" s="140"/>
      <c r="AH327" s="270"/>
      <c r="AI327" s="271"/>
      <c r="AJ327" s="271"/>
      <c r="AK327" s="271"/>
      <c r="AL327" s="141"/>
      <c r="AM327" s="142"/>
      <c r="AN327" s="272"/>
      <c r="AO327" s="271"/>
      <c r="AP327" s="272"/>
      <c r="AQ327" s="271"/>
      <c r="AR327" s="271"/>
      <c r="AS327" s="271"/>
      <c r="AT327" s="14" t="s">
        <v>150</v>
      </c>
      <c r="AU327" s="14" t="s">
        <v>155</v>
      </c>
      <c r="AY327" s="14" t="s">
        <v>149</v>
      </c>
      <c r="BE327" s="132">
        <f>IF(U327="základná",N327,0)</f>
        <v>0</v>
      </c>
      <c r="BF327" s="132">
        <f>IF(U327="znížená",N327,0)</f>
        <v>0</v>
      </c>
      <c r="BG327" s="132">
        <f>IF(U327="zákl. prenesená",N327,0)</f>
        <v>0</v>
      </c>
      <c r="BH327" s="132">
        <f>IF(U327="zníž. prenesená",N327,0)</f>
        <v>0</v>
      </c>
      <c r="BI327" s="132">
        <f>IF(U327="nulová",N327,0)</f>
        <v>0</v>
      </c>
      <c r="BJ327" s="14" t="s">
        <v>155</v>
      </c>
      <c r="BK327" s="132">
        <f>ROUND(L327*K327,2)</f>
        <v>0</v>
      </c>
      <c r="BL327" s="14" t="s">
        <v>208</v>
      </c>
      <c r="BM327" s="14" t="s">
        <v>789</v>
      </c>
    </row>
    <row r="328" spans="2:65" s="1" customFormat="1" ht="31.5" customHeight="1">
      <c r="B328" s="128"/>
      <c r="C328" s="139" t="s">
        <v>790</v>
      </c>
      <c r="D328" s="139" t="s">
        <v>150</v>
      </c>
      <c r="E328" s="140" t="s">
        <v>791</v>
      </c>
      <c r="F328" s="270" t="s">
        <v>792</v>
      </c>
      <c r="G328" s="271"/>
      <c r="H328" s="271"/>
      <c r="I328" s="271"/>
      <c r="J328" s="141" t="s">
        <v>203</v>
      </c>
      <c r="K328" s="142">
        <v>503.844</v>
      </c>
      <c r="L328" s="272"/>
      <c r="M328" s="271"/>
      <c r="N328" s="272">
        <f>ROUND(L328*K328,2)</f>
        <v>0</v>
      </c>
      <c r="O328" s="271"/>
      <c r="P328" s="271"/>
      <c r="Q328" s="271"/>
      <c r="R328" s="129"/>
      <c r="T328" s="228"/>
      <c r="U328" s="37"/>
      <c r="V328" s="29"/>
      <c r="W328" s="130"/>
      <c r="X328" s="130"/>
      <c r="Y328" s="130"/>
      <c r="Z328" s="130"/>
      <c r="AA328" s="131"/>
      <c r="AE328" s="139"/>
      <c r="AF328" s="139"/>
      <c r="AG328" s="140"/>
      <c r="AH328" s="270"/>
      <c r="AI328" s="271"/>
      <c r="AJ328" s="271"/>
      <c r="AK328" s="271"/>
      <c r="AL328" s="141"/>
      <c r="AM328" s="142"/>
      <c r="AN328" s="272"/>
      <c r="AO328" s="271"/>
      <c r="AP328" s="272"/>
      <c r="AQ328" s="271"/>
      <c r="AR328" s="271"/>
      <c r="AS328" s="271"/>
      <c r="AT328" s="14" t="s">
        <v>150</v>
      </c>
      <c r="AU328" s="14" t="s">
        <v>155</v>
      </c>
      <c r="AY328" s="14" t="s">
        <v>149</v>
      </c>
      <c r="BE328" s="132">
        <f>IF(U328="základná",N328,0)</f>
        <v>0</v>
      </c>
      <c r="BF328" s="132">
        <f>IF(U328="znížená",N328,0)</f>
        <v>0</v>
      </c>
      <c r="BG328" s="132">
        <f>IF(U328="zákl. prenesená",N328,0)</f>
        <v>0</v>
      </c>
      <c r="BH328" s="132">
        <f>IF(U328="zníž. prenesená",N328,0)</f>
        <v>0</v>
      </c>
      <c r="BI328" s="132">
        <f>IF(U328="nulová",N328,0)</f>
        <v>0</v>
      </c>
      <c r="BJ328" s="14" t="s">
        <v>155</v>
      </c>
      <c r="BK328" s="132">
        <f>ROUND(L328*K328,2)</f>
        <v>0</v>
      </c>
      <c r="BL328" s="14" t="s">
        <v>208</v>
      </c>
      <c r="BM328" s="14" t="s">
        <v>793</v>
      </c>
    </row>
    <row r="329" spans="2:63" s="9" customFormat="1" ht="29.25" customHeight="1">
      <c r="B329" s="119"/>
      <c r="C329" s="136"/>
      <c r="D329" s="138" t="s">
        <v>130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274">
        <f>BK329</f>
        <v>0</v>
      </c>
      <c r="O329" s="275"/>
      <c r="P329" s="275"/>
      <c r="Q329" s="275"/>
      <c r="R329" s="121"/>
      <c r="S329" s="1"/>
      <c r="T329" s="228"/>
      <c r="U329" s="37"/>
      <c r="V329" s="29"/>
      <c r="W329" s="130"/>
      <c r="X329" s="130"/>
      <c r="Y329" s="130"/>
      <c r="Z329" s="130"/>
      <c r="AA329" s="131"/>
      <c r="AB329" s="1"/>
      <c r="AC329" s="1"/>
      <c r="AD329" s="1"/>
      <c r="AE329" s="136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274"/>
      <c r="AQ329" s="275"/>
      <c r="AR329" s="275"/>
      <c r="AS329" s="275"/>
      <c r="AT329" s="126" t="s">
        <v>71</v>
      </c>
      <c r="AU329" s="126" t="s">
        <v>79</v>
      </c>
      <c r="AY329" s="125" t="s">
        <v>149</v>
      </c>
      <c r="BK329" s="127">
        <f>SUM(BK330:BK332)</f>
        <v>0</v>
      </c>
    </row>
    <row r="330" spans="2:65" s="1" customFormat="1" ht="44.25" customHeight="1">
      <c r="B330" s="128"/>
      <c r="C330" s="139" t="s">
        <v>794</v>
      </c>
      <c r="D330" s="139" t="s">
        <v>150</v>
      </c>
      <c r="E330" s="140" t="s">
        <v>795</v>
      </c>
      <c r="F330" s="270" t="s">
        <v>796</v>
      </c>
      <c r="G330" s="271"/>
      <c r="H330" s="271"/>
      <c r="I330" s="271"/>
      <c r="J330" s="141" t="s">
        <v>203</v>
      </c>
      <c r="K330" s="142">
        <v>2926.43</v>
      </c>
      <c r="L330" s="272"/>
      <c r="M330" s="271"/>
      <c r="N330" s="272">
        <f>ROUND(L330*K330,2)</f>
        <v>0</v>
      </c>
      <c r="O330" s="271"/>
      <c r="P330" s="271"/>
      <c r="Q330" s="271"/>
      <c r="R330" s="129"/>
      <c r="T330" s="228"/>
      <c r="U330" s="37"/>
      <c r="V330" s="29"/>
      <c r="W330" s="130"/>
      <c r="X330" s="130"/>
      <c r="Y330" s="130"/>
      <c r="Z330" s="130"/>
      <c r="AA330" s="131"/>
      <c r="AE330" s="139"/>
      <c r="AF330" s="139"/>
      <c r="AG330" s="140"/>
      <c r="AH330" s="270"/>
      <c r="AI330" s="271"/>
      <c r="AJ330" s="271"/>
      <c r="AK330" s="271"/>
      <c r="AL330" s="141"/>
      <c r="AM330" s="142"/>
      <c r="AN330" s="272"/>
      <c r="AO330" s="271"/>
      <c r="AP330" s="272"/>
      <c r="AQ330" s="271"/>
      <c r="AR330" s="271"/>
      <c r="AS330" s="271"/>
      <c r="AT330" s="14" t="s">
        <v>150</v>
      </c>
      <c r="AU330" s="14" t="s">
        <v>155</v>
      </c>
      <c r="AY330" s="14" t="s">
        <v>149</v>
      </c>
      <c r="BE330" s="132">
        <f>IF(U330="základná",N330,0)</f>
        <v>0</v>
      </c>
      <c r="BF330" s="132">
        <f>IF(U330="znížená",N330,0)</f>
        <v>0</v>
      </c>
      <c r="BG330" s="132">
        <f>IF(U330="zákl. prenesená",N330,0)</f>
        <v>0</v>
      </c>
      <c r="BH330" s="132">
        <f>IF(U330="zníž. prenesená",N330,0)</f>
        <v>0</v>
      </c>
      <c r="BI330" s="132">
        <f>IF(U330="nulová",N330,0)</f>
        <v>0</v>
      </c>
      <c r="BJ330" s="14" t="s">
        <v>155</v>
      </c>
      <c r="BK330" s="132">
        <f>ROUND(L330*K330,2)</f>
        <v>0</v>
      </c>
      <c r="BL330" s="14" t="s">
        <v>208</v>
      </c>
      <c r="BM330" s="14" t="s">
        <v>797</v>
      </c>
    </row>
    <row r="331" spans="2:65" s="1" customFormat="1" ht="57" customHeight="1">
      <c r="B331" s="128"/>
      <c r="C331" s="139" t="s">
        <v>798</v>
      </c>
      <c r="D331" s="139" t="s">
        <v>150</v>
      </c>
      <c r="E331" s="140" t="s">
        <v>799</v>
      </c>
      <c r="F331" s="270" t="s">
        <v>800</v>
      </c>
      <c r="G331" s="271"/>
      <c r="H331" s="271"/>
      <c r="I331" s="271"/>
      <c r="J331" s="141" t="s">
        <v>203</v>
      </c>
      <c r="K331" s="142">
        <v>1562.925</v>
      </c>
      <c r="L331" s="272"/>
      <c r="M331" s="271"/>
      <c r="N331" s="272">
        <f>ROUND(L331*K331,2)</f>
        <v>0</v>
      </c>
      <c r="O331" s="271"/>
      <c r="P331" s="271"/>
      <c r="Q331" s="271"/>
      <c r="R331" s="129"/>
      <c r="T331" s="228"/>
      <c r="U331" s="37"/>
      <c r="V331" s="29"/>
      <c r="W331" s="130"/>
      <c r="X331" s="130"/>
      <c r="Y331" s="130"/>
      <c r="Z331" s="130"/>
      <c r="AA331" s="131"/>
      <c r="AE331" s="139"/>
      <c r="AF331" s="139"/>
      <c r="AG331" s="140"/>
      <c r="AH331" s="270"/>
      <c r="AI331" s="271"/>
      <c r="AJ331" s="271"/>
      <c r="AK331" s="271"/>
      <c r="AL331" s="141"/>
      <c r="AM331" s="142"/>
      <c r="AN331" s="272"/>
      <c r="AO331" s="271"/>
      <c r="AP331" s="272"/>
      <c r="AQ331" s="271"/>
      <c r="AR331" s="271"/>
      <c r="AS331" s="271"/>
      <c r="AT331" s="14" t="s">
        <v>150</v>
      </c>
      <c r="AU331" s="14" t="s">
        <v>155</v>
      </c>
      <c r="AY331" s="14" t="s">
        <v>149</v>
      </c>
      <c r="BE331" s="132">
        <f>IF(U331="základná",N331,0)</f>
        <v>0</v>
      </c>
      <c r="BF331" s="132">
        <f>IF(U331="znížená",N331,0)</f>
        <v>0</v>
      </c>
      <c r="BG331" s="132">
        <f>IF(U331="zákl. prenesená",N331,0)</f>
        <v>0</v>
      </c>
      <c r="BH331" s="132">
        <f>IF(U331="zníž. prenesená",N331,0)</f>
        <v>0</v>
      </c>
      <c r="BI331" s="132">
        <f>IF(U331="nulová",N331,0)</f>
        <v>0</v>
      </c>
      <c r="BJ331" s="14" t="s">
        <v>155</v>
      </c>
      <c r="BK331" s="132">
        <f>ROUND(L331*K331,2)</f>
        <v>0</v>
      </c>
      <c r="BL331" s="14" t="s">
        <v>208</v>
      </c>
      <c r="BM331" s="14" t="s">
        <v>801</v>
      </c>
    </row>
    <row r="332" spans="2:65" s="1" customFormat="1" ht="31.5" customHeight="1">
      <c r="B332" s="128"/>
      <c r="C332" s="139" t="s">
        <v>802</v>
      </c>
      <c r="D332" s="139" t="s">
        <v>150</v>
      </c>
      <c r="E332" s="140" t="s">
        <v>803</v>
      </c>
      <c r="F332" s="270" t="s">
        <v>804</v>
      </c>
      <c r="G332" s="271"/>
      <c r="H332" s="271"/>
      <c r="I332" s="271"/>
      <c r="J332" s="141" t="s">
        <v>203</v>
      </c>
      <c r="K332" s="142">
        <v>4489.355</v>
      </c>
      <c r="L332" s="272"/>
      <c r="M332" s="271"/>
      <c r="N332" s="272">
        <f>ROUND(L332*K332,2)</f>
        <v>0</v>
      </c>
      <c r="O332" s="271"/>
      <c r="P332" s="271"/>
      <c r="Q332" s="271"/>
      <c r="R332" s="129"/>
      <c r="T332" s="228"/>
      <c r="U332" s="37"/>
      <c r="V332" s="29"/>
      <c r="W332" s="130"/>
      <c r="X332" s="130"/>
      <c r="Y332" s="130"/>
      <c r="Z332" s="130"/>
      <c r="AA332" s="131"/>
      <c r="AE332" s="139"/>
      <c r="AF332" s="139"/>
      <c r="AG332" s="140"/>
      <c r="AH332" s="270"/>
      <c r="AI332" s="271"/>
      <c r="AJ332" s="271"/>
      <c r="AK332" s="271"/>
      <c r="AL332" s="141"/>
      <c r="AM332" s="142"/>
      <c r="AN332" s="272"/>
      <c r="AO332" s="271"/>
      <c r="AP332" s="272"/>
      <c r="AQ332" s="271"/>
      <c r="AR332" s="271"/>
      <c r="AS332" s="271"/>
      <c r="AT332" s="14" t="s">
        <v>150</v>
      </c>
      <c r="AU332" s="14" t="s">
        <v>155</v>
      </c>
      <c r="AY332" s="14" t="s">
        <v>149</v>
      </c>
      <c r="BE332" s="132">
        <f>IF(U332="základná",N332,0)</f>
        <v>0</v>
      </c>
      <c r="BF332" s="132">
        <f>IF(U332="znížená",N332,0)</f>
        <v>0</v>
      </c>
      <c r="BG332" s="132">
        <f>IF(U332="zákl. prenesená",N332,0)</f>
        <v>0</v>
      </c>
      <c r="BH332" s="132">
        <f>IF(U332="zníž. prenesená",N332,0)</f>
        <v>0</v>
      </c>
      <c r="BI332" s="132">
        <f>IF(U332="nulová",N332,0)</f>
        <v>0</v>
      </c>
      <c r="BJ332" s="14" t="s">
        <v>155</v>
      </c>
      <c r="BK332" s="132">
        <f>ROUND(L332*K332,2)</f>
        <v>0</v>
      </c>
      <c r="BL332" s="14" t="s">
        <v>208</v>
      </c>
      <c r="BM332" s="14" t="s">
        <v>805</v>
      </c>
    </row>
    <row r="333" spans="2:63" s="9" customFormat="1" ht="36.75" customHeight="1">
      <c r="B333" s="119"/>
      <c r="C333" s="136"/>
      <c r="D333" s="137" t="s">
        <v>131</v>
      </c>
      <c r="E333" s="137"/>
      <c r="F333" s="137"/>
      <c r="G333" s="137"/>
      <c r="H333" s="137"/>
      <c r="I333" s="137"/>
      <c r="J333" s="137"/>
      <c r="K333" s="137"/>
      <c r="L333" s="137"/>
      <c r="M333" s="137"/>
      <c r="N333" s="279">
        <f>BK333</f>
        <v>0</v>
      </c>
      <c r="O333" s="280"/>
      <c r="P333" s="280"/>
      <c r="Q333" s="280"/>
      <c r="R333" s="121"/>
      <c r="S333" s="1"/>
      <c r="T333" s="228"/>
      <c r="U333" s="37"/>
      <c r="V333" s="29"/>
      <c r="W333" s="130"/>
      <c r="X333" s="130"/>
      <c r="Y333" s="130"/>
      <c r="Z333" s="130"/>
      <c r="AA333" s="131"/>
      <c r="AB333" s="1"/>
      <c r="AC333" s="1"/>
      <c r="AD333" s="1"/>
      <c r="AE333" s="136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279"/>
      <c r="AQ333" s="280"/>
      <c r="AR333" s="280"/>
      <c r="AS333" s="280"/>
      <c r="AT333" s="126" t="s">
        <v>71</v>
      </c>
      <c r="AU333" s="126" t="s">
        <v>72</v>
      </c>
      <c r="AY333" s="125" t="s">
        <v>149</v>
      </c>
      <c r="BK333" s="127">
        <f>BK334+BK340</f>
        <v>0</v>
      </c>
    </row>
    <row r="334" spans="2:63" s="9" customFormat="1" ht="19.5" customHeight="1">
      <c r="B334" s="119"/>
      <c r="C334" s="136"/>
      <c r="D334" s="138" t="s">
        <v>132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281">
        <f>BK334</f>
        <v>0</v>
      </c>
      <c r="O334" s="282"/>
      <c r="P334" s="282"/>
      <c r="Q334" s="282"/>
      <c r="R334" s="121"/>
      <c r="S334" s="1"/>
      <c r="T334" s="228"/>
      <c r="U334" s="37"/>
      <c r="V334" s="29"/>
      <c r="W334" s="130"/>
      <c r="X334" s="130"/>
      <c r="Y334" s="130"/>
      <c r="Z334" s="130"/>
      <c r="AA334" s="131"/>
      <c r="AB334" s="1"/>
      <c r="AC334" s="1"/>
      <c r="AD334" s="1"/>
      <c r="AE334" s="136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281"/>
      <c r="AQ334" s="282"/>
      <c r="AR334" s="282"/>
      <c r="AS334" s="282"/>
      <c r="AT334" s="126" t="s">
        <v>71</v>
      </c>
      <c r="AU334" s="126" t="s">
        <v>79</v>
      </c>
      <c r="AY334" s="125" t="s">
        <v>149</v>
      </c>
      <c r="BK334" s="127">
        <f>SUM(BK335:BK339)</f>
        <v>0</v>
      </c>
    </row>
    <row r="335" spans="2:65" s="1" customFormat="1" ht="22.5" customHeight="1">
      <c r="B335" s="128"/>
      <c r="C335" s="139" t="s">
        <v>806</v>
      </c>
      <c r="D335" s="139" t="s">
        <v>150</v>
      </c>
      <c r="E335" s="140" t="s">
        <v>807</v>
      </c>
      <c r="F335" s="270" t="s">
        <v>808</v>
      </c>
      <c r="G335" s="271"/>
      <c r="H335" s="271"/>
      <c r="I335" s="271"/>
      <c r="J335" s="141" t="s">
        <v>809</v>
      </c>
      <c r="K335" s="142">
        <v>11629.2</v>
      </c>
      <c r="L335" s="272"/>
      <c r="M335" s="271"/>
      <c r="N335" s="272">
        <f>ROUND(L335*K335,2)</f>
        <v>0</v>
      </c>
      <c r="O335" s="271"/>
      <c r="P335" s="271"/>
      <c r="Q335" s="271"/>
      <c r="R335" s="129"/>
      <c r="T335" s="228"/>
      <c r="U335" s="37"/>
      <c r="V335" s="29"/>
      <c r="W335" s="130"/>
      <c r="X335" s="130"/>
      <c r="Y335" s="130"/>
      <c r="Z335" s="130"/>
      <c r="AA335" s="131"/>
      <c r="AE335" s="139"/>
      <c r="AF335" s="139"/>
      <c r="AG335" s="140"/>
      <c r="AH335" s="270"/>
      <c r="AI335" s="271"/>
      <c r="AJ335" s="271"/>
      <c r="AK335" s="271"/>
      <c r="AL335" s="141"/>
      <c r="AM335" s="142"/>
      <c r="AN335" s="272"/>
      <c r="AO335" s="271"/>
      <c r="AP335" s="272"/>
      <c r="AQ335" s="271"/>
      <c r="AR335" s="271"/>
      <c r="AS335" s="271"/>
      <c r="AT335" s="14" t="s">
        <v>150</v>
      </c>
      <c r="AU335" s="14" t="s">
        <v>155</v>
      </c>
      <c r="AY335" s="14" t="s">
        <v>149</v>
      </c>
      <c r="BE335" s="132">
        <f>IF(U335="základná",N335,0)</f>
        <v>0</v>
      </c>
      <c r="BF335" s="132">
        <f>IF(U335="znížená",N335,0)</f>
        <v>0</v>
      </c>
      <c r="BG335" s="132">
        <f>IF(U335="zákl. prenesená",N335,0)</f>
        <v>0</v>
      </c>
      <c r="BH335" s="132">
        <f>IF(U335="zníž. prenesená",N335,0)</f>
        <v>0</v>
      </c>
      <c r="BI335" s="132">
        <f>IF(U335="nulová",N335,0)</f>
        <v>0</v>
      </c>
      <c r="BJ335" s="14" t="s">
        <v>155</v>
      </c>
      <c r="BK335" s="132">
        <f>ROUND(L335*K335,2)</f>
        <v>0</v>
      </c>
      <c r="BL335" s="14" t="s">
        <v>399</v>
      </c>
      <c r="BM335" s="14" t="s">
        <v>810</v>
      </c>
    </row>
    <row r="336" spans="2:65" s="1" customFormat="1" ht="31.5" customHeight="1">
      <c r="B336" s="128"/>
      <c r="C336" s="144" t="s">
        <v>811</v>
      </c>
      <c r="D336" s="144" t="s">
        <v>252</v>
      </c>
      <c r="E336" s="145" t="s">
        <v>812</v>
      </c>
      <c r="F336" s="276" t="s">
        <v>813</v>
      </c>
      <c r="G336" s="277"/>
      <c r="H336" s="277"/>
      <c r="I336" s="277"/>
      <c r="J336" s="146" t="s">
        <v>809</v>
      </c>
      <c r="K336" s="147">
        <v>11629.2</v>
      </c>
      <c r="L336" s="278"/>
      <c r="M336" s="277"/>
      <c r="N336" s="278">
        <f>ROUND(L336*K336,2)</f>
        <v>0</v>
      </c>
      <c r="O336" s="271"/>
      <c r="P336" s="271"/>
      <c r="Q336" s="271"/>
      <c r="R336" s="129"/>
      <c r="T336" s="228"/>
      <c r="U336" s="37"/>
      <c r="V336" s="29"/>
      <c r="W336" s="130"/>
      <c r="X336" s="130"/>
      <c r="Y336" s="130"/>
      <c r="Z336" s="130"/>
      <c r="AA336" s="131"/>
      <c r="AE336" s="144"/>
      <c r="AF336" s="144"/>
      <c r="AG336" s="145"/>
      <c r="AH336" s="276"/>
      <c r="AI336" s="277"/>
      <c r="AJ336" s="277"/>
      <c r="AK336" s="277"/>
      <c r="AL336" s="146"/>
      <c r="AM336" s="147"/>
      <c r="AN336" s="278"/>
      <c r="AO336" s="277"/>
      <c r="AP336" s="278"/>
      <c r="AQ336" s="271"/>
      <c r="AR336" s="271"/>
      <c r="AS336" s="271"/>
      <c r="AT336" s="14" t="s">
        <v>252</v>
      </c>
      <c r="AU336" s="14" t="s">
        <v>155</v>
      </c>
      <c r="AY336" s="14" t="s">
        <v>149</v>
      </c>
      <c r="BE336" s="132">
        <f>IF(U336="základná",N336,0)</f>
        <v>0</v>
      </c>
      <c r="BF336" s="132">
        <f>IF(U336="znížená",N336,0)</f>
        <v>0</v>
      </c>
      <c r="BG336" s="132">
        <f>IF(U336="zákl. prenesená",N336,0)</f>
        <v>0</v>
      </c>
      <c r="BH336" s="132">
        <f>IF(U336="zníž. prenesená",N336,0)</f>
        <v>0</v>
      </c>
      <c r="BI336" s="132">
        <f>IF(U336="nulová",N336,0)</f>
        <v>0</v>
      </c>
      <c r="BJ336" s="14" t="s">
        <v>155</v>
      </c>
      <c r="BK336" s="132">
        <f>ROUND(L336*K336,2)</f>
        <v>0</v>
      </c>
      <c r="BL336" s="14" t="s">
        <v>634</v>
      </c>
      <c r="BM336" s="14" t="s">
        <v>814</v>
      </c>
    </row>
    <row r="337" spans="2:65" s="1" customFormat="1" ht="22.5" customHeight="1">
      <c r="B337" s="128"/>
      <c r="C337" s="139" t="s">
        <v>815</v>
      </c>
      <c r="D337" s="139" t="s">
        <v>150</v>
      </c>
      <c r="E337" s="140" t="s">
        <v>816</v>
      </c>
      <c r="F337" s="270" t="s">
        <v>817</v>
      </c>
      <c r="G337" s="271"/>
      <c r="H337" s="271"/>
      <c r="I337" s="271"/>
      <c r="J337" s="141" t="s">
        <v>203</v>
      </c>
      <c r="K337" s="142">
        <v>69</v>
      </c>
      <c r="L337" s="272"/>
      <c r="M337" s="271"/>
      <c r="N337" s="272">
        <f>ROUND(L337*K337,2)</f>
        <v>0</v>
      </c>
      <c r="O337" s="271"/>
      <c r="P337" s="271"/>
      <c r="Q337" s="271"/>
      <c r="R337" s="129"/>
      <c r="T337" s="228"/>
      <c r="U337" s="37"/>
      <c r="V337" s="29"/>
      <c r="W337" s="130"/>
      <c r="X337" s="130"/>
      <c r="Y337" s="130"/>
      <c r="Z337" s="130"/>
      <c r="AA337" s="131"/>
      <c r="AE337" s="139"/>
      <c r="AF337" s="139"/>
      <c r="AG337" s="140"/>
      <c r="AH337" s="270"/>
      <c r="AI337" s="271"/>
      <c r="AJ337" s="271"/>
      <c r="AK337" s="271"/>
      <c r="AL337" s="141"/>
      <c r="AM337" s="142"/>
      <c r="AN337" s="272"/>
      <c r="AO337" s="271"/>
      <c r="AP337" s="272"/>
      <c r="AQ337" s="271"/>
      <c r="AR337" s="271"/>
      <c r="AS337" s="271"/>
      <c r="AT337" s="14" t="s">
        <v>150</v>
      </c>
      <c r="AU337" s="14" t="s">
        <v>155</v>
      </c>
      <c r="AY337" s="14" t="s">
        <v>149</v>
      </c>
      <c r="BE337" s="132">
        <f>IF(U337="základná",N337,0)</f>
        <v>0</v>
      </c>
      <c r="BF337" s="132">
        <f>IF(U337="znížená",N337,0)</f>
        <v>0</v>
      </c>
      <c r="BG337" s="132">
        <f>IF(U337="zákl. prenesená",N337,0)</f>
        <v>0</v>
      </c>
      <c r="BH337" s="132">
        <f>IF(U337="zníž. prenesená",N337,0)</f>
        <v>0</v>
      </c>
      <c r="BI337" s="132">
        <f>IF(U337="nulová",N337,0)</f>
        <v>0</v>
      </c>
      <c r="BJ337" s="14" t="s">
        <v>155</v>
      </c>
      <c r="BK337" s="132">
        <f>ROUND(L337*K337,2)</f>
        <v>0</v>
      </c>
      <c r="BL337" s="14" t="s">
        <v>399</v>
      </c>
      <c r="BM337" s="14" t="s">
        <v>818</v>
      </c>
    </row>
    <row r="338" spans="2:65" s="1" customFormat="1" ht="31.5" customHeight="1">
      <c r="B338" s="128"/>
      <c r="C338" s="139" t="s">
        <v>819</v>
      </c>
      <c r="D338" s="139" t="s">
        <v>150</v>
      </c>
      <c r="E338" s="140" t="s">
        <v>820</v>
      </c>
      <c r="F338" s="270" t="s">
        <v>821</v>
      </c>
      <c r="G338" s="271"/>
      <c r="H338" s="271"/>
      <c r="I338" s="271"/>
      <c r="J338" s="141" t="s">
        <v>809</v>
      </c>
      <c r="K338" s="142">
        <v>304.2</v>
      </c>
      <c r="L338" s="272"/>
      <c r="M338" s="271"/>
      <c r="N338" s="272">
        <f>ROUND(L338*K338,2)</f>
        <v>0</v>
      </c>
      <c r="O338" s="271"/>
      <c r="P338" s="271"/>
      <c r="Q338" s="271"/>
      <c r="R338" s="129"/>
      <c r="T338" s="228"/>
      <c r="U338" s="37"/>
      <c r="V338" s="29"/>
      <c r="W338" s="130"/>
      <c r="X338" s="130"/>
      <c r="Y338" s="130"/>
      <c r="Z338" s="130"/>
      <c r="AA338" s="131"/>
      <c r="AE338" s="139"/>
      <c r="AF338" s="139"/>
      <c r="AG338" s="140"/>
      <c r="AH338" s="270"/>
      <c r="AI338" s="271"/>
      <c r="AJ338" s="271"/>
      <c r="AK338" s="271"/>
      <c r="AL338" s="141"/>
      <c r="AM338" s="142"/>
      <c r="AN338" s="272"/>
      <c r="AO338" s="271"/>
      <c r="AP338" s="272"/>
      <c r="AQ338" s="271"/>
      <c r="AR338" s="271"/>
      <c r="AS338" s="271"/>
      <c r="AT338" s="14" t="s">
        <v>150</v>
      </c>
      <c r="AU338" s="14" t="s">
        <v>155</v>
      </c>
      <c r="AY338" s="14" t="s">
        <v>149</v>
      </c>
      <c r="BE338" s="132">
        <f>IF(U338="základná",N338,0)</f>
        <v>0</v>
      </c>
      <c r="BF338" s="132">
        <f>IF(U338="znížená",N338,0)</f>
        <v>0</v>
      </c>
      <c r="BG338" s="132">
        <f>IF(U338="zákl. prenesená",N338,0)</f>
        <v>0</v>
      </c>
      <c r="BH338" s="132">
        <f>IF(U338="zníž. prenesená",N338,0)</f>
        <v>0</v>
      </c>
      <c r="BI338" s="132">
        <f>IF(U338="nulová",N338,0)</f>
        <v>0</v>
      </c>
      <c r="BJ338" s="14" t="s">
        <v>155</v>
      </c>
      <c r="BK338" s="132">
        <f>ROUND(L338*K338,2)</f>
        <v>0</v>
      </c>
      <c r="BL338" s="14" t="s">
        <v>399</v>
      </c>
      <c r="BM338" s="14" t="s">
        <v>822</v>
      </c>
    </row>
    <row r="339" spans="2:65" s="1" customFormat="1" ht="22.5" customHeight="1">
      <c r="B339" s="128"/>
      <c r="C339" s="139" t="s">
        <v>823</v>
      </c>
      <c r="D339" s="139" t="s">
        <v>150</v>
      </c>
      <c r="E339" s="140" t="s">
        <v>824</v>
      </c>
      <c r="F339" s="270" t="s">
        <v>825</v>
      </c>
      <c r="G339" s="271"/>
      <c r="H339" s="271"/>
      <c r="I339" s="271"/>
      <c r="J339" s="141" t="s">
        <v>183</v>
      </c>
      <c r="K339" s="142">
        <v>2</v>
      </c>
      <c r="L339" s="272"/>
      <c r="M339" s="271"/>
      <c r="N339" s="272">
        <f>ROUND(L339*K339,2)</f>
        <v>0</v>
      </c>
      <c r="O339" s="271"/>
      <c r="P339" s="271"/>
      <c r="Q339" s="271"/>
      <c r="R339" s="129"/>
      <c r="T339" s="228"/>
      <c r="U339" s="37"/>
      <c r="V339" s="29"/>
      <c r="W339" s="130"/>
      <c r="X339" s="130"/>
      <c r="Y339" s="130"/>
      <c r="Z339" s="130"/>
      <c r="AA339" s="131"/>
      <c r="AE339" s="139"/>
      <c r="AF339" s="139"/>
      <c r="AG339" s="140"/>
      <c r="AH339" s="270"/>
      <c r="AI339" s="271"/>
      <c r="AJ339" s="271"/>
      <c r="AK339" s="271"/>
      <c r="AL339" s="141"/>
      <c r="AM339" s="142"/>
      <c r="AN339" s="272"/>
      <c r="AO339" s="271"/>
      <c r="AP339" s="272"/>
      <c r="AQ339" s="271"/>
      <c r="AR339" s="271"/>
      <c r="AS339" s="271"/>
      <c r="AT339" s="14" t="s">
        <v>150</v>
      </c>
      <c r="AU339" s="14" t="s">
        <v>155</v>
      </c>
      <c r="AY339" s="14" t="s">
        <v>149</v>
      </c>
      <c r="BE339" s="132">
        <f>IF(U339="základná",N339,0)</f>
        <v>0</v>
      </c>
      <c r="BF339" s="132">
        <f>IF(U339="znížená",N339,0)</f>
        <v>0</v>
      </c>
      <c r="BG339" s="132">
        <f>IF(U339="zákl. prenesená",N339,0)</f>
        <v>0</v>
      </c>
      <c r="BH339" s="132">
        <f>IF(U339="zníž. prenesená",N339,0)</f>
        <v>0</v>
      </c>
      <c r="BI339" s="132">
        <f>IF(U339="nulová",N339,0)</f>
        <v>0</v>
      </c>
      <c r="BJ339" s="14" t="s">
        <v>155</v>
      </c>
      <c r="BK339" s="132">
        <f>ROUND(L339*K339,2)</f>
        <v>0</v>
      </c>
      <c r="BL339" s="14" t="s">
        <v>399</v>
      </c>
      <c r="BM339" s="14" t="s">
        <v>826</v>
      </c>
    </row>
    <row r="340" spans="2:63" s="9" customFormat="1" ht="29.25" customHeight="1">
      <c r="B340" s="119"/>
      <c r="C340" s="136"/>
      <c r="D340" s="138" t="s">
        <v>133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274">
        <f>BK340</f>
        <v>0</v>
      </c>
      <c r="O340" s="275"/>
      <c r="P340" s="275"/>
      <c r="Q340" s="275"/>
      <c r="R340" s="121"/>
      <c r="S340" s="1"/>
      <c r="T340" s="228"/>
      <c r="U340" s="37"/>
      <c r="V340" s="29"/>
      <c r="W340" s="130"/>
      <c r="X340" s="130"/>
      <c r="Y340" s="130"/>
      <c r="Z340" s="130"/>
      <c r="AA340" s="131"/>
      <c r="AB340" s="1"/>
      <c r="AC340" s="1"/>
      <c r="AD340" s="1"/>
      <c r="AE340" s="136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274"/>
      <c r="AQ340" s="275"/>
      <c r="AR340" s="275"/>
      <c r="AS340" s="275"/>
      <c r="AT340" s="126" t="s">
        <v>71</v>
      </c>
      <c r="AU340" s="126" t="s">
        <v>79</v>
      </c>
      <c r="AY340" s="125" t="s">
        <v>149</v>
      </c>
      <c r="BK340" s="127">
        <f>SUM(BK341:BK353)</f>
        <v>0</v>
      </c>
    </row>
    <row r="341" spans="2:65" s="1" customFormat="1" ht="22.5" customHeight="1">
      <c r="B341" s="128"/>
      <c r="C341" s="139" t="s">
        <v>827</v>
      </c>
      <c r="D341" s="139" t="s">
        <v>150</v>
      </c>
      <c r="E341" s="140" t="s">
        <v>828</v>
      </c>
      <c r="F341" s="270" t="s">
        <v>829</v>
      </c>
      <c r="G341" s="271"/>
      <c r="H341" s="271"/>
      <c r="I341" s="271"/>
      <c r="J341" s="141" t="s">
        <v>210</v>
      </c>
      <c r="K341" s="142">
        <v>1</v>
      </c>
      <c r="L341" s="272"/>
      <c r="M341" s="271"/>
      <c r="N341" s="272">
        <f aca="true" t="shared" si="56" ref="N341:N353">ROUND(L341*K341,2)</f>
        <v>0</v>
      </c>
      <c r="O341" s="271"/>
      <c r="P341" s="271"/>
      <c r="Q341" s="271"/>
      <c r="R341" s="129"/>
      <c r="T341" s="228"/>
      <c r="U341" s="37"/>
      <c r="V341" s="29"/>
      <c r="W341" s="130"/>
      <c r="X341" s="130"/>
      <c r="Y341" s="130"/>
      <c r="Z341" s="130"/>
      <c r="AA341" s="131"/>
      <c r="AE341" s="139"/>
      <c r="AF341" s="139"/>
      <c r="AG341" s="140"/>
      <c r="AH341" s="270"/>
      <c r="AI341" s="271"/>
      <c r="AJ341" s="271"/>
      <c r="AK341" s="271"/>
      <c r="AL341" s="141"/>
      <c r="AM341" s="142"/>
      <c r="AN341" s="272"/>
      <c r="AO341" s="271"/>
      <c r="AP341" s="272"/>
      <c r="AQ341" s="271"/>
      <c r="AR341" s="271"/>
      <c r="AS341" s="271"/>
      <c r="AT341" s="14" t="s">
        <v>150</v>
      </c>
      <c r="AU341" s="14" t="s">
        <v>155</v>
      </c>
      <c r="AY341" s="14" t="s">
        <v>149</v>
      </c>
      <c r="BE341" s="132">
        <f aca="true" t="shared" si="57" ref="BE341:BE353">IF(U341="základná",N341,0)</f>
        <v>0</v>
      </c>
      <c r="BF341" s="132">
        <f aca="true" t="shared" si="58" ref="BF341:BF353">IF(U341="znížená",N341,0)</f>
        <v>0</v>
      </c>
      <c r="BG341" s="132">
        <f aca="true" t="shared" si="59" ref="BG341:BG353">IF(U341="zákl. prenesená",N341,0)</f>
        <v>0</v>
      </c>
      <c r="BH341" s="132">
        <f aca="true" t="shared" si="60" ref="BH341:BH353">IF(U341="zníž. prenesená",N341,0)</f>
        <v>0</v>
      </c>
      <c r="BI341" s="132">
        <f aca="true" t="shared" si="61" ref="BI341:BI353">IF(U341="nulová",N341,0)</f>
        <v>0</v>
      </c>
      <c r="BJ341" s="14" t="s">
        <v>155</v>
      </c>
      <c r="BK341" s="132">
        <f aca="true" t="shared" si="62" ref="BK341:BK353">ROUND(L341*K341,2)</f>
        <v>0</v>
      </c>
      <c r="BL341" s="14" t="s">
        <v>399</v>
      </c>
      <c r="BM341" s="14" t="s">
        <v>830</v>
      </c>
    </row>
    <row r="342" spans="2:65" s="1" customFormat="1" ht="31.5" customHeight="1">
      <c r="B342" s="128"/>
      <c r="C342" s="139" t="s">
        <v>831</v>
      </c>
      <c r="D342" s="139" t="s">
        <v>150</v>
      </c>
      <c r="E342" s="140" t="s">
        <v>832</v>
      </c>
      <c r="F342" s="270" t="s">
        <v>833</v>
      </c>
      <c r="G342" s="271"/>
      <c r="H342" s="271"/>
      <c r="I342" s="271"/>
      <c r="J342" s="141" t="s">
        <v>183</v>
      </c>
      <c r="K342" s="142">
        <v>6</v>
      </c>
      <c r="L342" s="272"/>
      <c r="M342" s="271"/>
      <c r="N342" s="272">
        <f t="shared" si="56"/>
        <v>0</v>
      </c>
      <c r="O342" s="271"/>
      <c r="P342" s="271"/>
      <c r="Q342" s="271"/>
      <c r="R342" s="129"/>
      <c r="T342" s="228"/>
      <c r="U342" s="37"/>
      <c r="V342" s="29"/>
      <c r="W342" s="130"/>
      <c r="X342" s="130"/>
      <c r="Y342" s="130"/>
      <c r="Z342" s="130"/>
      <c r="AA342" s="131"/>
      <c r="AE342" s="139"/>
      <c r="AF342" s="139"/>
      <c r="AG342" s="140"/>
      <c r="AH342" s="270"/>
      <c r="AI342" s="271"/>
      <c r="AJ342" s="271"/>
      <c r="AK342" s="271"/>
      <c r="AL342" s="141"/>
      <c r="AM342" s="142"/>
      <c r="AN342" s="272"/>
      <c r="AO342" s="271"/>
      <c r="AP342" s="272"/>
      <c r="AQ342" s="271"/>
      <c r="AR342" s="271"/>
      <c r="AS342" s="271"/>
      <c r="AT342" s="14" t="s">
        <v>150</v>
      </c>
      <c r="AU342" s="14" t="s">
        <v>155</v>
      </c>
      <c r="AY342" s="14" t="s">
        <v>149</v>
      </c>
      <c r="BE342" s="132">
        <f t="shared" si="57"/>
        <v>0</v>
      </c>
      <c r="BF342" s="132">
        <f t="shared" si="58"/>
        <v>0</v>
      </c>
      <c r="BG342" s="132">
        <f t="shared" si="59"/>
        <v>0</v>
      </c>
      <c r="BH342" s="132">
        <f t="shared" si="60"/>
        <v>0</v>
      </c>
      <c r="BI342" s="132">
        <f t="shared" si="61"/>
        <v>0</v>
      </c>
      <c r="BJ342" s="14" t="s">
        <v>155</v>
      </c>
      <c r="BK342" s="132">
        <f t="shared" si="62"/>
        <v>0</v>
      </c>
      <c r="BL342" s="14" t="s">
        <v>399</v>
      </c>
      <c r="BM342" s="14" t="s">
        <v>834</v>
      </c>
    </row>
    <row r="343" spans="2:65" s="1" customFormat="1" ht="22.5" customHeight="1">
      <c r="B343" s="128"/>
      <c r="C343" s="139" t="s">
        <v>835</v>
      </c>
      <c r="D343" s="139" t="s">
        <v>150</v>
      </c>
      <c r="E343" s="140" t="s">
        <v>836</v>
      </c>
      <c r="F343" s="270" t="s">
        <v>837</v>
      </c>
      <c r="G343" s="271"/>
      <c r="H343" s="271"/>
      <c r="I343" s="271"/>
      <c r="J343" s="141" t="s">
        <v>183</v>
      </c>
      <c r="K343" s="142">
        <v>24</v>
      </c>
      <c r="L343" s="272"/>
      <c r="M343" s="271"/>
      <c r="N343" s="272">
        <f t="shared" si="56"/>
        <v>0</v>
      </c>
      <c r="O343" s="271"/>
      <c r="P343" s="271"/>
      <c r="Q343" s="271"/>
      <c r="R343" s="129"/>
      <c r="T343" s="228"/>
      <c r="U343" s="37"/>
      <c r="V343" s="29"/>
      <c r="W343" s="130"/>
      <c r="X343" s="130"/>
      <c r="Y343" s="130"/>
      <c r="Z343" s="130"/>
      <c r="AA343" s="131"/>
      <c r="AE343" s="139"/>
      <c r="AF343" s="139"/>
      <c r="AG343" s="140"/>
      <c r="AH343" s="270"/>
      <c r="AI343" s="271"/>
      <c r="AJ343" s="271"/>
      <c r="AK343" s="271"/>
      <c r="AL343" s="141"/>
      <c r="AM343" s="142"/>
      <c r="AN343" s="272"/>
      <c r="AO343" s="271"/>
      <c r="AP343" s="272"/>
      <c r="AQ343" s="271"/>
      <c r="AR343" s="271"/>
      <c r="AS343" s="271"/>
      <c r="AT343" s="14" t="s">
        <v>150</v>
      </c>
      <c r="AU343" s="14" t="s">
        <v>155</v>
      </c>
      <c r="AY343" s="14" t="s">
        <v>149</v>
      </c>
      <c r="BE343" s="132">
        <f t="shared" si="57"/>
        <v>0</v>
      </c>
      <c r="BF343" s="132">
        <f t="shared" si="58"/>
        <v>0</v>
      </c>
      <c r="BG343" s="132">
        <f t="shared" si="59"/>
        <v>0</v>
      </c>
      <c r="BH343" s="132">
        <f t="shared" si="60"/>
        <v>0</v>
      </c>
      <c r="BI343" s="132">
        <f t="shared" si="61"/>
        <v>0</v>
      </c>
      <c r="BJ343" s="14" t="s">
        <v>155</v>
      </c>
      <c r="BK343" s="132">
        <f t="shared" si="62"/>
        <v>0</v>
      </c>
      <c r="BL343" s="14" t="s">
        <v>399</v>
      </c>
      <c r="BM343" s="14" t="s">
        <v>838</v>
      </c>
    </row>
    <row r="344" spans="2:65" s="1" customFormat="1" ht="22.5" customHeight="1">
      <c r="B344" s="128"/>
      <c r="C344" s="139" t="s">
        <v>839</v>
      </c>
      <c r="D344" s="139" t="s">
        <v>150</v>
      </c>
      <c r="E344" s="140" t="s">
        <v>840</v>
      </c>
      <c r="F344" s="270" t="s">
        <v>841</v>
      </c>
      <c r="G344" s="271"/>
      <c r="H344" s="271"/>
      <c r="I344" s="271"/>
      <c r="J344" s="141" t="s">
        <v>203</v>
      </c>
      <c r="K344" s="142">
        <v>15.26</v>
      </c>
      <c r="L344" s="272"/>
      <c r="M344" s="271"/>
      <c r="N344" s="272">
        <f t="shared" si="56"/>
        <v>0</v>
      </c>
      <c r="O344" s="271"/>
      <c r="P344" s="271"/>
      <c r="Q344" s="271"/>
      <c r="R344" s="129"/>
      <c r="T344" s="228"/>
      <c r="U344" s="37"/>
      <c r="V344" s="29"/>
      <c r="W344" s="130"/>
      <c r="X344" s="130"/>
      <c r="Y344" s="130"/>
      <c r="Z344" s="130"/>
      <c r="AA344" s="131"/>
      <c r="AE344" s="139"/>
      <c r="AF344" s="139"/>
      <c r="AG344" s="140"/>
      <c r="AH344" s="270"/>
      <c r="AI344" s="271"/>
      <c r="AJ344" s="271"/>
      <c r="AK344" s="271"/>
      <c r="AL344" s="141"/>
      <c r="AM344" s="142"/>
      <c r="AN344" s="272"/>
      <c r="AO344" s="271"/>
      <c r="AP344" s="272"/>
      <c r="AQ344" s="271"/>
      <c r="AR344" s="271"/>
      <c r="AS344" s="271"/>
      <c r="AT344" s="14" t="s">
        <v>150</v>
      </c>
      <c r="AU344" s="14" t="s">
        <v>155</v>
      </c>
      <c r="AY344" s="14" t="s">
        <v>149</v>
      </c>
      <c r="BE344" s="132">
        <f t="shared" si="57"/>
        <v>0</v>
      </c>
      <c r="BF344" s="132">
        <f t="shared" si="58"/>
        <v>0</v>
      </c>
      <c r="BG344" s="132">
        <f t="shared" si="59"/>
        <v>0</v>
      </c>
      <c r="BH344" s="132">
        <f t="shared" si="60"/>
        <v>0</v>
      </c>
      <c r="BI344" s="132">
        <f t="shared" si="61"/>
        <v>0</v>
      </c>
      <c r="BJ344" s="14" t="s">
        <v>155</v>
      </c>
      <c r="BK344" s="132">
        <f t="shared" si="62"/>
        <v>0</v>
      </c>
      <c r="BL344" s="14" t="s">
        <v>399</v>
      </c>
      <c r="BM344" s="14" t="s">
        <v>842</v>
      </c>
    </row>
    <row r="345" spans="2:65" s="1" customFormat="1" ht="44.25" customHeight="1">
      <c r="B345" s="128"/>
      <c r="C345" s="139" t="s">
        <v>843</v>
      </c>
      <c r="D345" s="139" t="s">
        <v>150</v>
      </c>
      <c r="E345" s="140" t="s">
        <v>844</v>
      </c>
      <c r="F345" s="270" t="s">
        <v>845</v>
      </c>
      <c r="G345" s="271"/>
      <c r="H345" s="271"/>
      <c r="I345" s="271"/>
      <c r="J345" s="141" t="s">
        <v>203</v>
      </c>
      <c r="K345" s="142">
        <v>17.28</v>
      </c>
      <c r="L345" s="272"/>
      <c r="M345" s="271"/>
      <c r="N345" s="272">
        <f t="shared" si="56"/>
        <v>0</v>
      </c>
      <c r="O345" s="271"/>
      <c r="P345" s="271"/>
      <c r="Q345" s="271"/>
      <c r="R345" s="129"/>
      <c r="T345" s="228"/>
      <c r="U345" s="37"/>
      <c r="V345" s="29"/>
      <c r="W345" s="130"/>
      <c r="X345" s="130"/>
      <c r="Y345" s="130"/>
      <c r="Z345" s="130"/>
      <c r="AA345" s="131"/>
      <c r="AE345" s="139"/>
      <c r="AF345" s="139"/>
      <c r="AG345" s="140"/>
      <c r="AH345" s="270"/>
      <c r="AI345" s="271"/>
      <c r="AJ345" s="271"/>
      <c r="AK345" s="271"/>
      <c r="AL345" s="141"/>
      <c r="AM345" s="142"/>
      <c r="AN345" s="272"/>
      <c r="AO345" s="271"/>
      <c r="AP345" s="272"/>
      <c r="AQ345" s="271"/>
      <c r="AR345" s="271"/>
      <c r="AS345" s="271"/>
      <c r="AT345" s="14" t="s">
        <v>150</v>
      </c>
      <c r="AU345" s="14" t="s">
        <v>155</v>
      </c>
      <c r="AY345" s="14" t="s">
        <v>149</v>
      </c>
      <c r="BE345" s="132">
        <f t="shared" si="57"/>
        <v>0</v>
      </c>
      <c r="BF345" s="132">
        <f t="shared" si="58"/>
        <v>0</v>
      </c>
      <c r="BG345" s="132">
        <f t="shared" si="59"/>
        <v>0</v>
      </c>
      <c r="BH345" s="132">
        <f t="shared" si="60"/>
        <v>0</v>
      </c>
      <c r="BI345" s="132">
        <f t="shared" si="61"/>
        <v>0</v>
      </c>
      <c r="BJ345" s="14" t="s">
        <v>155</v>
      </c>
      <c r="BK345" s="132">
        <f t="shared" si="62"/>
        <v>0</v>
      </c>
      <c r="BL345" s="14" t="s">
        <v>399</v>
      </c>
      <c r="BM345" s="14" t="s">
        <v>846</v>
      </c>
    </row>
    <row r="346" spans="2:65" s="1" customFormat="1" ht="31.5" customHeight="1">
      <c r="B346" s="128"/>
      <c r="C346" s="139" t="s">
        <v>847</v>
      </c>
      <c r="D346" s="139" t="s">
        <v>150</v>
      </c>
      <c r="E346" s="140" t="s">
        <v>848</v>
      </c>
      <c r="F346" s="270" t="s">
        <v>849</v>
      </c>
      <c r="G346" s="271"/>
      <c r="H346" s="271"/>
      <c r="I346" s="271"/>
      <c r="J346" s="141" t="s">
        <v>203</v>
      </c>
      <c r="K346" s="142">
        <v>13.2</v>
      </c>
      <c r="L346" s="272"/>
      <c r="M346" s="271"/>
      <c r="N346" s="272">
        <f t="shared" si="56"/>
        <v>0</v>
      </c>
      <c r="O346" s="271"/>
      <c r="P346" s="271"/>
      <c r="Q346" s="271"/>
      <c r="R346" s="129"/>
      <c r="T346" s="228"/>
      <c r="U346" s="37"/>
      <c r="V346" s="29"/>
      <c r="W346" s="130"/>
      <c r="X346" s="130"/>
      <c r="Y346" s="130"/>
      <c r="Z346" s="130"/>
      <c r="AA346" s="131"/>
      <c r="AE346" s="139"/>
      <c r="AF346" s="139"/>
      <c r="AG346" s="140"/>
      <c r="AH346" s="270"/>
      <c r="AI346" s="271"/>
      <c r="AJ346" s="271"/>
      <c r="AK346" s="271"/>
      <c r="AL346" s="141"/>
      <c r="AM346" s="142"/>
      <c r="AN346" s="272"/>
      <c r="AO346" s="271"/>
      <c r="AP346" s="272"/>
      <c r="AQ346" s="271"/>
      <c r="AR346" s="271"/>
      <c r="AS346" s="271"/>
      <c r="AT346" s="14" t="s">
        <v>150</v>
      </c>
      <c r="AU346" s="14" t="s">
        <v>155</v>
      </c>
      <c r="AY346" s="14" t="s">
        <v>149</v>
      </c>
      <c r="BE346" s="132">
        <f t="shared" si="57"/>
        <v>0</v>
      </c>
      <c r="BF346" s="132">
        <f t="shared" si="58"/>
        <v>0</v>
      </c>
      <c r="BG346" s="132">
        <f t="shared" si="59"/>
        <v>0</v>
      </c>
      <c r="BH346" s="132">
        <f t="shared" si="60"/>
        <v>0</v>
      </c>
      <c r="BI346" s="132">
        <f t="shared" si="61"/>
        <v>0</v>
      </c>
      <c r="BJ346" s="14" t="s">
        <v>155</v>
      </c>
      <c r="BK346" s="132">
        <f t="shared" si="62"/>
        <v>0</v>
      </c>
      <c r="BL346" s="14" t="s">
        <v>399</v>
      </c>
      <c r="BM346" s="14" t="s">
        <v>850</v>
      </c>
    </row>
    <row r="347" spans="2:65" s="1" customFormat="1" ht="31.5" customHeight="1">
      <c r="B347" s="128"/>
      <c r="C347" s="139" t="s">
        <v>851</v>
      </c>
      <c r="D347" s="139" t="s">
        <v>150</v>
      </c>
      <c r="E347" s="140" t="s">
        <v>852</v>
      </c>
      <c r="F347" s="270" t="s">
        <v>853</v>
      </c>
      <c r="G347" s="271"/>
      <c r="H347" s="271"/>
      <c r="I347" s="271"/>
      <c r="J347" s="141" t="s">
        <v>210</v>
      </c>
      <c r="K347" s="142">
        <v>1</v>
      </c>
      <c r="L347" s="272"/>
      <c r="M347" s="271"/>
      <c r="N347" s="272">
        <f t="shared" si="56"/>
        <v>0</v>
      </c>
      <c r="O347" s="271"/>
      <c r="P347" s="271"/>
      <c r="Q347" s="271"/>
      <c r="R347" s="129"/>
      <c r="T347" s="228"/>
      <c r="U347" s="37"/>
      <c r="V347" s="29"/>
      <c r="W347" s="130"/>
      <c r="X347" s="130"/>
      <c r="Y347" s="130"/>
      <c r="Z347" s="130"/>
      <c r="AA347" s="131"/>
      <c r="AE347" s="139"/>
      <c r="AF347" s="139"/>
      <c r="AG347" s="140"/>
      <c r="AH347" s="270"/>
      <c r="AI347" s="271"/>
      <c r="AJ347" s="271"/>
      <c r="AK347" s="271"/>
      <c r="AL347" s="141"/>
      <c r="AM347" s="142"/>
      <c r="AN347" s="272"/>
      <c r="AO347" s="271"/>
      <c r="AP347" s="272"/>
      <c r="AQ347" s="271"/>
      <c r="AR347" s="271"/>
      <c r="AS347" s="271"/>
      <c r="AT347" s="14" t="s">
        <v>150</v>
      </c>
      <c r="AU347" s="14" t="s">
        <v>155</v>
      </c>
      <c r="AY347" s="14" t="s">
        <v>149</v>
      </c>
      <c r="BE347" s="132">
        <f t="shared" si="57"/>
        <v>0</v>
      </c>
      <c r="BF347" s="132">
        <f t="shared" si="58"/>
        <v>0</v>
      </c>
      <c r="BG347" s="132">
        <f t="shared" si="59"/>
        <v>0</v>
      </c>
      <c r="BH347" s="132">
        <f t="shared" si="60"/>
        <v>0</v>
      </c>
      <c r="BI347" s="132">
        <f t="shared" si="61"/>
        <v>0</v>
      </c>
      <c r="BJ347" s="14" t="s">
        <v>155</v>
      </c>
      <c r="BK347" s="132">
        <f t="shared" si="62"/>
        <v>0</v>
      </c>
      <c r="BL347" s="14" t="s">
        <v>399</v>
      </c>
      <c r="BM347" s="14" t="s">
        <v>854</v>
      </c>
    </row>
    <row r="348" spans="2:65" s="1" customFormat="1" ht="31.5" customHeight="1">
      <c r="B348" s="128"/>
      <c r="C348" s="139" t="s">
        <v>855</v>
      </c>
      <c r="D348" s="139" t="s">
        <v>150</v>
      </c>
      <c r="E348" s="140" t="s">
        <v>856</v>
      </c>
      <c r="F348" s="270" t="s">
        <v>857</v>
      </c>
      <c r="G348" s="271"/>
      <c r="H348" s="271"/>
      <c r="I348" s="271"/>
      <c r="J348" s="141" t="s">
        <v>183</v>
      </c>
      <c r="K348" s="142">
        <v>1</v>
      </c>
      <c r="L348" s="272"/>
      <c r="M348" s="271"/>
      <c r="N348" s="272">
        <f t="shared" si="56"/>
        <v>0</v>
      </c>
      <c r="O348" s="271"/>
      <c r="P348" s="271"/>
      <c r="Q348" s="271"/>
      <c r="R348" s="129"/>
      <c r="T348" s="228"/>
      <c r="U348" s="37"/>
      <c r="V348" s="29"/>
      <c r="W348" s="130"/>
      <c r="X348" s="130"/>
      <c r="Y348" s="130"/>
      <c r="Z348" s="130"/>
      <c r="AA348" s="131"/>
      <c r="AE348" s="139"/>
      <c r="AF348" s="139"/>
      <c r="AG348" s="140"/>
      <c r="AH348" s="270"/>
      <c r="AI348" s="271"/>
      <c r="AJ348" s="271"/>
      <c r="AK348" s="271"/>
      <c r="AL348" s="141"/>
      <c r="AM348" s="142"/>
      <c r="AN348" s="272"/>
      <c r="AO348" s="271"/>
      <c r="AP348" s="272"/>
      <c r="AQ348" s="271"/>
      <c r="AR348" s="271"/>
      <c r="AS348" s="271"/>
      <c r="AT348" s="14" t="s">
        <v>150</v>
      </c>
      <c r="AU348" s="14" t="s">
        <v>155</v>
      </c>
      <c r="AY348" s="14" t="s">
        <v>149</v>
      </c>
      <c r="BE348" s="132">
        <f t="shared" si="57"/>
        <v>0</v>
      </c>
      <c r="BF348" s="132">
        <f t="shared" si="58"/>
        <v>0</v>
      </c>
      <c r="BG348" s="132">
        <f t="shared" si="59"/>
        <v>0</v>
      </c>
      <c r="BH348" s="132">
        <f t="shared" si="60"/>
        <v>0</v>
      </c>
      <c r="BI348" s="132">
        <f t="shared" si="61"/>
        <v>0</v>
      </c>
      <c r="BJ348" s="14" t="s">
        <v>155</v>
      </c>
      <c r="BK348" s="132">
        <f t="shared" si="62"/>
        <v>0</v>
      </c>
      <c r="BL348" s="14" t="s">
        <v>399</v>
      </c>
      <c r="BM348" s="14" t="s">
        <v>858</v>
      </c>
    </row>
    <row r="349" spans="2:65" s="1" customFormat="1" ht="31.5" customHeight="1">
      <c r="B349" s="128"/>
      <c r="C349" s="139" t="s">
        <v>859</v>
      </c>
      <c r="D349" s="139" t="s">
        <v>150</v>
      </c>
      <c r="E349" s="140" t="s">
        <v>860</v>
      </c>
      <c r="F349" s="270" t="s">
        <v>861</v>
      </c>
      <c r="G349" s="271"/>
      <c r="H349" s="271"/>
      <c r="I349" s="271"/>
      <c r="J349" s="141" t="s">
        <v>183</v>
      </c>
      <c r="K349" s="142">
        <v>1</v>
      </c>
      <c r="L349" s="272"/>
      <c r="M349" s="271"/>
      <c r="N349" s="272">
        <f t="shared" si="56"/>
        <v>0</v>
      </c>
      <c r="O349" s="271"/>
      <c r="P349" s="271"/>
      <c r="Q349" s="271"/>
      <c r="R349" s="129"/>
      <c r="T349" s="228"/>
      <c r="U349" s="37"/>
      <c r="V349" s="29"/>
      <c r="W349" s="130"/>
      <c r="X349" s="130"/>
      <c r="Y349" s="130"/>
      <c r="Z349" s="130"/>
      <c r="AA349" s="131"/>
      <c r="AE349" s="139"/>
      <c r="AF349" s="139"/>
      <c r="AG349" s="140"/>
      <c r="AH349" s="270"/>
      <c r="AI349" s="271"/>
      <c r="AJ349" s="271"/>
      <c r="AK349" s="271"/>
      <c r="AL349" s="141"/>
      <c r="AM349" s="142"/>
      <c r="AN349" s="272"/>
      <c r="AO349" s="271"/>
      <c r="AP349" s="272"/>
      <c r="AQ349" s="271"/>
      <c r="AR349" s="271"/>
      <c r="AS349" s="271"/>
      <c r="AT349" s="14" t="s">
        <v>150</v>
      </c>
      <c r="AU349" s="14" t="s">
        <v>155</v>
      </c>
      <c r="AY349" s="14" t="s">
        <v>149</v>
      </c>
      <c r="BE349" s="132">
        <f t="shared" si="57"/>
        <v>0</v>
      </c>
      <c r="BF349" s="132">
        <f t="shared" si="58"/>
        <v>0</v>
      </c>
      <c r="BG349" s="132">
        <f t="shared" si="59"/>
        <v>0</v>
      </c>
      <c r="BH349" s="132">
        <f t="shared" si="60"/>
        <v>0</v>
      </c>
      <c r="BI349" s="132">
        <f t="shared" si="61"/>
        <v>0</v>
      </c>
      <c r="BJ349" s="14" t="s">
        <v>155</v>
      </c>
      <c r="BK349" s="132">
        <f t="shared" si="62"/>
        <v>0</v>
      </c>
      <c r="BL349" s="14" t="s">
        <v>399</v>
      </c>
      <c r="BM349" s="14" t="s">
        <v>862</v>
      </c>
    </row>
    <row r="350" spans="2:65" s="1" customFormat="1" ht="31.5" customHeight="1">
      <c r="B350" s="128"/>
      <c r="C350" s="139" t="s">
        <v>863</v>
      </c>
      <c r="D350" s="139" t="s">
        <v>150</v>
      </c>
      <c r="E350" s="140" t="s">
        <v>864</v>
      </c>
      <c r="F350" s="270" t="s">
        <v>865</v>
      </c>
      <c r="G350" s="271"/>
      <c r="H350" s="271"/>
      <c r="I350" s="271"/>
      <c r="J350" s="141" t="s">
        <v>210</v>
      </c>
      <c r="K350" s="142">
        <v>1</v>
      </c>
      <c r="L350" s="272"/>
      <c r="M350" s="271"/>
      <c r="N350" s="272">
        <f t="shared" si="56"/>
        <v>0</v>
      </c>
      <c r="O350" s="271"/>
      <c r="P350" s="271"/>
      <c r="Q350" s="271"/>
      <c r="R350" s="129"/>
      <c r="T350" s="228"/>
      <c r="U350" s="37"/>
      <c r="V350" s="29"/>
      <c r="W350" s="130"/>
      <c r="X350" s="130"/>
      <c r="Y350" s="130"/>
      <c r="Z350" s="130"/>
      <c r="AA350" s="131"/>
      <c r="AE350" s="139"/>
      <c r="AF350" s="139"/>
      <c r="AG350" s="140"/>
      <c r="AH350" s="270"/>
      <c r="AI350" s="271"/>
      <c r="AJ350" s="271"/>
      <c r="AK350" s="271"/>
      <c r="AL350" s="141"/>
      <c r="AM350" s="142"/>
      <c r="AN350" s="272"/>
      <c r="AO350" s="271"/>
      <c r="AP350" s="272"/>
      <c r="AQ350" s="271"/>
      <c r="AR350" s="271"/>
      <c r="AS350" s="271"/>
      <c r="AT350" s="14" t="s">
        <v>150</v>
      </c>
      <c r="AU350" s="14" t="s">
        <v>155</v>
      </c>
      <c r="AY350" s="14" t="s">
        <v>149</v>
      </c>
      <c r="BE350" s="132">
        <f t="shared" si="57"/>
        <v>0</v>
      </c>
      <c r="BF350" s="132">
        <f t="shared" si="58"/>
        <v>0</v>
      </c>
      <c r="BG350" s="132">
        <f t="shared" si="59"/>
        <v>0</v>
      </c>
      <c r="BH350" s="132">
        <f t="shared" si="60"/>
        <v>0</v>
      </c>
      <c r="BI350" s="132">
        <f t="shared" si="61"/>
        <v>0</v>
      </c>
      <c r="BJ350" s="14" t="s">
        <v>155</v>
      </c>
      <c r="BK350" s="132">
        <f t="shared" si="62"/>
        <v>0</v>
      </c>
      <c r="BL350" s="14" t="s">
        <v>399</v>
      </c>
      <c r="BM350" s="14" t="s">
        <v>866</v>
      </c>
    </row>
    <row r="351" spans="2:65" s="1" customFormat="1" ht="31.5" customHeight="1">
      <c r="B351" s="128"/>
      <c r="C351" s="139">
        <v>189</v>
      </c>
      <c r="D351" s="139" t="s">
        <v>150</v>
      </c>
      <c r="E351" s="149" t="s">
        <v>1616</v>
      </c>
      <c r="F351" s="273" t="s">
        <v>1612</v>
      </c>
      <c r="G351" s="271"/>
      <c r="H351" s="271"/>
      <c r="I351" s="271"/>
      <c r="J351" s="143" t="s">
        <v>210</v>
      </c>
      <c r="K351" s="142">
        <v>1</v>
      </c>
      <c r="L351" s="272"/>
      <c r="M351" s="271"/>
      <c r="N351" s="272">
        <f>ROUND(L351*K351,2)</f>
        <v>0</v>
      </c>
      <c r="O351" s="271"/>
      <c r="P351" s="271"/>
      <c r="Q351" s="271"/>
      <c r="R351" s="129"/>
      <c r="T351" s="228"/>
      <c r="U351" s="37"/>
      <c r="V351" s="29"/>
      <c r="W351" s="130"/>
      <c r="X351" s="130"/>
      <c r="Y351" s="130"/>
      <c r="Z351" s="130"/>
      <c r="AA351" s="131"/>
      <c r="AE351" s="139"/>
      <c r="AF351" s="139"/>
      <c r="AG351" s="149"/>
      <c r="AH351" s="273"/>
      <c r="AI351" s="271"/>
      <c r="AJ351" s="271"/>
      <c r="AK351" s="271"/>
      <c r="AL351" s="143"/>
      <c r="AM351" s="142"/>
      <c r="AN351" s="272"/>
      <c r="AO351" s="271"/>
      <c r="AP351" s="272"/>
      <c r="AQ351" s="271"/>
      <c r="AR351" s="271"/>
      <c r="AS351" s="271"/>
      <c r="AT351" s="14"/>
      <c r="AU351" s="14"/>
      <c r="AY351" s="14"/>
      <c r="BE351" s="132"/>
      <c r="BF351" s="132"/>
      <c r="BG351" s="132"/>
      <c r="BH351" s="132"/>
      <c r="BI351" s="132"/>
      <c r="BJ351" s="14"/>
      <c r="BK351" s="132">
        <f t="shared" si="62"/>
        <v>0</v>
      </c>
      <c r="BL351" s="14"/>
      <c r="BM351" s="14"/>
    </row>
    <row r="352" spans="2:65" s="1" customFormat="1" ht="42" customHeight="1">
      <c r="B352" s="128"/>
      <c r="C352" s="139">
        <v>190</v>
      </c>
      <c r="D352" s="139" t="s">
        <v>150</v>
      </c>
      <c r="E352" s="149" t="s">
        <v>1617</v>
      </c>
      <c r="F352" s="273" t="s">
        <v>1613</v>
      </c>
      <c r="G352" s="271"/>
      <c r="H352" s="271"/>
      <c r="I352" s="271"/>
      <c r="J352" s="143" t="s">
        <v>1614</v>
      </c>
      <c r="K352" s="142">
        <v>2</v>
      </c>
      <c r="L352" s="272"/>
      <c r="M352" s="271"/>
      <c r="N352" s="272">
        <f>ROUND(L352*K352,2)</f>
        <v>0</v>
      </c>
      <c r="O352" s="271"/>
      <c r="P352" s="271"/>
      <c r="Q352" s="271"/>
      <c r="R352" s="129"/>
      <c r="T352" s="228"/>
      <c r="U352" s="37"/>
      <c r="V352" s="29"/>
      <c r="W352" s="130"/>
      <c r="X352" s="130"/>
      <c r="Y352" s="130"/>
      <c r="Z352" s="130"/>
      <c r="AA352" s="131"/>
      <c r="AE352" s="139"/>
      <c r="AF352" s="139"/>
      <c r="AG352" s="149"/>
      <c r="AH352" s="273"/>
      <c r="AI352" s="271"/>
      <c r="AJ352" s="271"/>
      <c r="AK352" s="271"/>
      <c r="AL352" s="143"/>
      <c r="AM352" s="142"/>
      <c r="AN352" s="272"/>
      <c r="AO352" s="271"/>
      <c r="AP352" s="272"/>
      <c r="AQ352" s="271"/>
      <c r="AR352" s="271"/>
      <c r="AS352" s="271"/>
      <c r="AT352" s="14"/>
      <c r="AU352" s="14"/>
      <c r="AY352" s="14"/>
      <c r="BE352" s="132"/>
      <c r="BF352" s="132"/>
      <c r="BG352" s="132"/>
      <c r="BH352" s="132"/>
      <c r="BI352" s="132"/>
      <c r="BJ352" s="14"/>
      <c r="BK352" s="132">
        <f t="shared" si="62"/>
        <v>0</v>
      </c>
      <c r="BL352" s="14"/>
      <c r="BM352" s="14"/>
    </row>
    <row r="353" spans="2:65" s="1" customFormat="1" ht="31.5" customHeight="1">
      <c r="B353" s="128"/>
      <c r="C353" s="139">
        <v>191</v>
      </c>
      <c r="D353" s="139" t="s">
        <v>150</v>
      </c>
      <c r="E353" s="140" t="s">
        <v>867</v>
      </c>
      <c r="F353" s="270" t="s">
        <v>868</v>
      </c>
      <c r="G353" s="271"/>
      <c r="H353" s="271"/>
      <c r="I353" s="271"/>
      <c r="J353" s="141" t="s">
        <v>210</v>
      </c>
      <c r="K353" s="142">
        <v>1</v>
      </c>
      <c r="L353" s="272"/>
      <c r="M353" s="271"/>
      <c r="N353" s="272">
        <f t="shared" si="56"/>
        <v>0</v>
      </c>
      <c r="O353" s="271"/>
      <c r="P353" s="271"/>
      <c r="Q353" s="271"/>
      <c r="R353" s="129"/>
      <c r="T353" s="228"/>
      <c r="U353" s="37"/>
      <c r="V353" s="29"/>
      <c r="W353" s="130"/>
      <c r="X353" s="130"/>
      <c r="Y353" s="130"/>
      <c r="Z353" s="130"/>
      <c r="AA353" s="131"/>
      <c r="AE353" s="139"/>
      <c r="AF353" s="139"/>
      <c r="AG353" s="140"/>
      <c r="AH353" s="270"/>
      <c r="AI353" s="271"/>
      <c r="AJ353" s="271"/>
      <c r="AK353" s="271"/>
      <c r="AL353" s="141"/>
      <c r="AM353" s="142"/>
      <c r="AN353" s="272"/>
      <c r="AO353" s="271"/>
      <c r="AP353" s="272"/>
      <c r="AQ353" s="271"/>
      <c r="AR353" s="271"/>
      <c r="AS353" s="271"/>
      <c r="AT353" s="14" t="s">
        <v>150</v>
      </c>
      <c r="AU353" s="14" t="s">
        <v>155</v>
      </c>
      <c r="AY353" s="14" t="s">
        <v>149</v>
      </c>
      <c r="BE353" s="132">
        <f t="shared" si="57"/>
        <v>0</v>
      </c>
      <c r="BF353" s="132">
        <f t="shared" si="58"/>
        <v>0</v>
      </c>
      <c r="BG353" s="132">
        <f t="shared" si="59"/>
        <v>0</v>
      </c>
      <c r="BH353" s="132">
        <f t="shared" si="60"/>
        <v>0</v>
      </c>
      <c r="BI353" s="132">
        <f t="shared" si="61"/>
        <v>0</v>
      </c>
      <c r="BJ353" s="14" t="s">
        <v>155</v>
      </c>
      <c r="BK353" s="132">
        <f t="shared" si="62"/>
        <v>0</v>
      </c>
      <c r="BL353" s="14" t="s">
        <v>399</v>
      </c>
      <c r="BM353" s="14" t="s">
        <v>869</v>
      </c>
    </row>
    <row r="354" spans="2:18" s="1" customFormat="1" ht="6.75" customHeight="1">
      <c r="B354" s="52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4"/>
    </row>
  </sheetData>
  <sheetProtection/>
  <mergeCells count="1279">
    <mergeCell ref="H1:K1"/>
    <mergeCell ref="S2:AC2"/>
    <mergeCell ref="N318:Q318"/>
    <mergeCell ref="N321:Q321"/>
    <mergeCell ref="N325:Q325"/>
    <mergeCell ref="N329:Q329"/>
    <mergeCell ref="N247:Q247"/>
    <mergeCell ref="N280:Q280"/>
    <mergeCell ref="N290:Q290"/>
    <mergeCell ref="N296:Q296"/>
    <mergeCell ref="N299:Q299"/>
    <mergeCell ref="F352:I352"/>
    <mergeCell ref="L352:M352"/>
    <mergeCell ref="N352:Q352"/>
    <mergeCell ref="N340:Q340"/>
    <mergeCell ref="N229:Q229"/>
    <mergeCell ref="N231:Q231"/>
    <mergeCell ref="N232:Q232"/>
    <mergeCell ref="N234:Q234"/>
    <mergeCell ref="N238:Q238"/>
    <mergeCell ref="N242:Q242"/>
    <mergeCell ref="F353:I353"/>
    <mergeCell ref="L353:M353"/>
    <mergeCell ref="N353:Q353"/>
    <mergeCell ref="N135:Q135"/>
    <mergeCell ref="N136:Q136"/>
    <mergeCell ref="N137:Q137"/>
    <mergeCell ref="N146:Q146"/>
    <mergeCell ref="N148:Q148"/>
    <mergeCell ref="N155:Q155"/>
    <mergeCell ref="N157:Q157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8:I338"/>
    <mergeCell ref="L338:M338"/>
    <mergeCell ref="N338:Q338"/>
    <mergeCell ref="F339:I339"/>
    <mergeCell ref="L339:M339"/>
    <mergeCell ref="N339:Q339"/>
    <mergeCell ref="F336:I336"/>
    <mergeCell ref="L336:M336"/>
    <mergeCell ref="N336:Q336"/>
    <mergeCell ref="F337:I337"/>
    <mergeCell ref="L337:M337"/>
    <mergeCell ref="N337:Q337"/>
    <mergeCell ref="F332:I332"/>
    <mergeCell ref="L332:M332"/>
    <mergeCell ref="N332:Q332"/>
    <mergeCell ref="F335:I335"/>
    <mergeCell ref="L335:M335"/>
    <mergeCell ref="N335:Q335"/>
    <mergeCell ref="N333:Q333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8:I328"/>
    <mergeCell ref="L328:M328"/>
    <mergeCell ref="N328:Q328"/>
    <mergeCell ref="F324:I324"/>
    <mergeCell ref="L324:M324"/>
    <mergeCell ref="N324:Q324"/>
    <mergeCell ref="F326:I326"/>
    <mergeCell ref="L326:M326"/>
    <mergeCell ref="N326:Q326"/>
    <mergeCell ref="F322:I322"/>
    <mergeCell ref="L322:M322"/>
    <mergeCell ref="N322:Q322"/>
    <mergeCell ref="F323:I323"/>
    <mergeCell ref="L323:M323"/>
    <mergeCell ref="N323:Q323"/>
    <mergeCell ref="F319:I319"/>
    <mergeCell ref="L319:M319"/>
    <mergeCell ref="N319:Q319"/>
    <mergeCell ref="F320:I320"/>
    <mergeCell ref="L320:M320"/>
    <mergeCell ref="N320:Q320"/>
    <mergeCell ref="F316:I316"/>
    <mergeCell ref="L316:M316"/>
    <mergeCell ref="N316:Q316"/>
    <mergeCell ref="F317:I317"/>
    <mergeCell ref="L317:M317"/>
    <mergeCell ref="N317:Q317"/>
    <mergeCell ref="F314:I314"/>
    <mergeCell ref="L314:M314"/>
    <mergeCell ref="N314:Q314"/>
    <mergeCell ref="F315:I315"/>
    <mergeCell ref="L315:M315"/>
    <mergeCell ref="N315:Q315"/>
    <mergeCell ref="F312:I312"/>
    <mergeCell ref="L312:M312"/>
    <mergeCell ref="N312:Q312"/>
    <mergeCell ref="F313:I313"/>
    <mergeCell ref="L313:M313"/>
    <mergeCell ref="N313:Q313"/>
    <mergeCell ref="F310:I310"/>
    <mergeCell ref="L310:M310"/>
    <mergeCell ref="N310:Q310"/>
    <mergeCell ref="F311:I311"/>
    <mergeCell ref="L311:M311"/>
    <mergeCell ref="N311:Q311"/>
    <mergeCell ref="F308:I308"/>
    <mergeCell ref="L308:M308"/>
    <mergeCell ref="N308:Q308"/>
    <mergeCell ref="F309:I309"/>
    <mergeCell ref="L309:M309"/>
    <mergeCell ref="N309:Q309"/>
    <mergeCell ref="F306:I306"/>
    <mergeCell ref="L306:M306"/>
    <mergeCell ref="N306:Q306"/>
    <mergeCell ref="F307:I307"/>
    <mergeCell ref="L307:M307"/>
    <mergeCell ref="N307:Q307"/>
    <mergeCell ref="F304:I304"/>
    <mergeCell ref="L304:M304"/>
    <mergeCell ref="N304:Q304"/>
    <mergeCell ref="F305:I305"/>
    <mergeCell ref="L305:M305"/>
    <mergeCell ref="N305:Q305"/>
    <mergeCell ref="F302:I302"/>
    <mergeCell ref="L302:M302"/>
    <mergeCell ref="N302:Q302"/>
    <mergeCell ref="F303:I303"/>
    <mergeCell ref="L303:M303"/>
    <mergeCell ref="N303:Q303"/>
    <mergeCell ref="F300:I300"/>
    <mergeCell ref="L300:M300"/>
    <mergeCell ref="N300:Q300"/>
    <mergeCell ref="F301:I301"/>
    <mergeCell ref="L301:M301"/>
    <mergeCell ref="N301:Q301"/>
    <mergeCell ref="F297:I297"/>
    <mergeCell ref="L297:M297"/>
    <mergeCell ref="N297:Q297"/>
    <mergeCell ref="F298:I298"/>
    <mergeCell ref="L298:M298"/>
    <mergeCell ref="N298:Q298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89:I289"/>
    <mergeCell ref="L289:M289"/>
    <mergeCell ref="N289:Q289"/>
    <mergeCell ref="F291:I291"/>
    <mergeCell ref="L291:M291"/>
    <mergeCell ref="N291:Q291"/>
    <mergeCell ref="F287:I287"/>
    <mergeCell ref="L287:M287"/>
    <mergeCell ref="N287:Q287"/>
    <mergeCell ref="F288:I288"/>
    <mergeCell ref="L288:M288"/>
    <mergeCell ref="N288:Q288"/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F284:I284"/>
    <mergeCell ref="L284:M284"/>
    <mergeCell ref="N284:Q284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9:I279"/>
    <mergeCell ref="L279:M279"/>
    <mergeCell ref="N279:Q279"/>
    <mergeCell ref="F278:I278"/>
    <mergeCell ref="L278:M278"/>
    <mergeCell ref="N278:Q278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8:I248"/>
    <mergeCell ref="L248:M248"/>
    <mergeCell ref="N248:Q248"/>
    <mergeCell ref="F250:I250"/>
    <mergeCell ref="L250:M250"/>
    <mergeCell ref="N250:Q250"/>
    <mergeCell ref="N249:Q249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8:I178"/>
    <mergeCell ref="L178:M178"/>
    <mergeCell ref="N178:Q178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27:P127"/>
    <mergeCell ref="M129:P129"/>
    <mergeCell ref="M131:Q131"/>
    <mergeCell ref="M132:Q132"/>
    <mergeCell ref="F134:I134"/>
    <mergeCell ref="L134:M134"/>
    <mergeCell ref="N134:Q134"/>
    <mergeCell ref="N113:Q113"/>
    <mergeCell ref="N114:Q114"/>
    <mergeCell ref="N116:Q116"/>
    <mergeCell ref="L118:Q118"/>
    <mergeCell ref="C124:Q124"/>
    <mergeCell ref="F126:P126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F351:I351"/>
    <mergeCell ref="L351:M351"/>
    <mergeCell ref="N351:Q351"/>
    <mergeCell ref="C2:Q2"/>
    <mergeCell ref="C4:Q4"/>
    <mergeCell ref="F6:P6"/>
    <mergeCell ref="F7:P7"/>
    <mergeCell ref="O9:P9"/>
    <mergeCell ref="O11:P11"/>
    <mergeCell ref="O12:P12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P146:AS146"/>
    <mergeCell ref="AH147:AK147"/>
    <mergeCell ref="AN147:AO147"/>
    <mergeCell ref="AP147:AS147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P229:AS229"/>
    <mergeCell ref="AH230:AK230"/>
    <mergeCell ref="AN230:AO230"/>
    <mergeCell ref="AP230:AS230"/>
    <mergeCell ref="AP231:AS231"/>
    <mergeCell ref="AP232:AS232"/>
    <mergeCell ref="AH233:AK233"/>
    <mergeCell ref="AN233:AO233"/>
    <mergeCell ref="AP233:AS233"/>
    <mergeCell ref="AP234:AS234"/>
    <mergeCell ref="AH235:AK235"/>
    <mergeCell ref="AN235:AO235"/>
    <mergeCell ref="AP235:AS235"/>
    <mergeCell ref="AH236:AK236"/>
    <mergeCell ref="AN236:AO236"/>
    <mergeCell ref="AP236:AS236"/>
    <mergeCell ref="AH237:AK237"/>
    <mergeCell ref="AN237:AO237"/>
    <mergeCell ref="AP237:AS237"/>
    <mergeCell ref="AP238:AS238"/>
    <mergeCell ref="AH239:AK239"/>
    <mergeCell ref="AN239:AO239"/>
    <mergeCell ref="AP239:AS239"/>
    <mergeCell ref="AH240:AK240"/>
    <mergeCell ref="AN240:AO240"/>
    <mergeCell ref="AP240:AS240"/>
    <mergeCell ref="AH241:AK241"/>
    <mergeCell ref="AN241:AO241"/>
    <mergeCell ref="AP241:AS241"/>
    <mergeCell ref="AP242:AS242"/>
    <mergeCell ref="AH243:AK243"/>
    <mergeCell ref="AN243:AO243"/>
    <mergeCell ref="AP243:AS243"/>
    <mergeCell ref="AH244:AK244"/>
    <mergeCell ref="AN244:AO244"/>
    <mergeCell ref="AP244:AS244"/>
    <mergeCell ref="AH245:AK245"/>
    <mergeCell ref="AN245:AO245"/>
    <mergeCell ref="AP245:AS245"/>
    <mergeCell ref="AH246:AK246"/>
    <mergeCell ref="AN246:AO246"/>
    <mergeCell ref="AP246:AS246"/>
    <mergeCell ref="AP247:AS247"/>
    <mergeCell ref="AH248:AK248"/>
    <mergeCell ref="AN248:AO248"/>
    <mergeCell ref="AP248:AS248"/>
    <mergeCell ref="AP249:AS249"/>
    <mergeCell ref="AH250:AK250"/>
    <mergeCell ref="AN250:AO250"/>
    <mergeCell ref="AP250:AS250"/>
    <mergeCell ref="AH251:AK251"/>
    <mergeCell ref="AN251:AO251"/>
    <mergeCell ref="AP251:AS251"/>
    <mergeCell ref="AH252:AK252"/>
    <mergeCell ref="AN252:AO252"/>
    <mergeCell ref="AP252:AS252"/>
    <mergeCell ref="AH253:AK253"/>
    <mergeCell ref="AN253:AO253"/>
    <mergeCell ref="AP253:AS253"/>
    <mergeCell ref="AH254:AK254"/>
    <mergeCell ref="AN254:AO254"/>
    <mergeCell ref="AP254:AS254"/>
    <mergeCell ref="AH255:AK255"/>
    <mergeCell ref="AN255:AO255"/>
    <mergeCell ref="AP255:AS255"/>
    <mergeCell ref="AH256:AK256"/>
    <mergeCell ref="AN256:AO256"/>
    <mergeCell ref="AP256:AS256"/>
    <mergeCell ref="AH257:AK257"/>
    <mergeCell ref="AN257:AO257"/>
    <mergeCell ref="AP257:AS257"/>
    <mergeCell ref="AH258:AK258"/>
    <mergeCell ref="AN258:AO258"/>
    <mergeCell ref="AP258:AS258"/>
    <mergeCell ref="AH259:AK259"/>
    <mergeCell ref="AN259:AO259"/>
    <mergeCell ref="AP259:AS259"/>
    <mergeCell ref="AH260:AK260"/>
    <mergeCell ref="AN260:AO260"/>
    <mergeCell ref="AP260:AS260"/>
    <mergeCell ref="AH261:AK261"/>
    <mergeCell ref="AN261:AO261"/>
    <mergeCell ref="AP261:AS261"/>
    <mergeCell ref="AH262:AK262"/>
    <mergeCell ref="AN262:AO262"/>
    <mergeCell ref="AP262:AS262"/>
    <mergeCell ref="AH263:AK263"/>
    <mergeCell ref="AN263:AO263"/>
    <mergeCell ref="AP263:AS263"/>
    <mergeCell ref="AH264:AK264"/>
    <mergeCell ref="AN264:AO264"/>
    <mergeCell ref="AP264:AS264"/>
    <mergeCell ref="AH265:AK265"/>
    <mergeCell ref="AN265:AO265"/>
    <mergeCell ref="AP265:AS265"/>
    <mergeCell ref="AH266:AK266"/>
    <mergeCell ref="AN266:AO266"/>
    <mergeCell ref="AP266:AS266"/>
    <mergeCell ref="AH267:AK267"/>
    <mergeCell ref="AN267:AO267"/>
    <mergeCell ref="AP267:AS267"/>
    <mergeCell ref="AH268:AK268"/>
    <mergeCell ref="AN268:AO268"/>
    <mergeCell ref="AP268:AS268"/>
    <mergeCell ref="AH269:AK269"/>
    <mergeCell ref="AN269:AO269"/>
    <mergeCell ref="AP269:AS269"/>
    <mergeCell ref="AH270:AK270"/>
    <mergeCell ref="AN270:AO270"/>
    <mergeCell ref="AP270:AS270"/>
    <mergeCell ref="AH271:AK271"/>
    <mergeCell ref="AN271:AO271"/>
    <mergeCell ref="AP271:AS271"/>
    <mergeCell ref="AH272:AK272"/>
    <mergeCell ref="AN272:AO272"/>
    <mergeCell ref="AP272:AS272"/>
    <mergeCell ref="AH273:AK273"/>
    <mergeCell ref="AN273:AO273"/>
    <mergeCell ref="AP273:AS273"/>
    <mergeCell ref="AH274:AK274"/>
    <mergeCell ref="AN274:AO274"/>
    <mergeCell ref="AP274:AS274"/>
    <mergeCell ref="AH275:AK275"/>
    <mergeCell ref="AN275:AO275"/>
    <mergeCell ref="AP275:AS275"/>
    <mergeCell ref="AH276:AK276"/>
    <mergeCell ref="AN276:AO276"/>
    <mergeCell ref="AP276:AS276"/>
    <mergeCell ref="AH277:AK277"/>
    <mergeCell ref="AN277:AO277"/>
    <mergeCell ref="AP277:AS277"/>
    <mergeCell ref="AH278:AK278"/>
    <mergeCell ref="AN278:AO278"/>
    <mergeCell ref="AP278:AS278"/>
    <mergeCell ref="AH279:AK279"/>
    <mergeCell ref="AN279:AO279"/>
    <mergeCell ref="AP279:AS279"/>
    <mergeCell ref="AP280:AS280"/>
    <mergeCell ref="AH281:AK281"/>
    <mergeCell ref="AN281:AO281"/>
    <mergeCell ref="AP281:AS281"/>
    <mergeCell ref="AH282:AK282"/>
    <mergeCell ref="AN282:AO282"/>
    <mergeCell ref="AP282:AS282"/>
    <mergeCell ref="AH283:AK283"/>
    <mergeCell ref="AN283:AO283"/>
    <mergeCell ref="AP283:AS283"/>
    <mergeCell ref="AH284:AK284"/>
    <mergeCell ref="AN284:AO284"/>
    <mergeCell ref="AP284:AS284"/>
    <mergeCell ref="AH285:AK285"/>
    <mergeCell ref="AN285:AO285"/>
    <mergeCell ref="AP285:AS285"/>
    <mergeCell ref="AH286:AK286"/>
    <mergeCell ref="AN286:AO286"/>
    <mergeCell ref="AP286:AS286"/>
    <mergeCell ref="AH287:AK287"/>
    <mergeCell ref="AN287:AO287"/>
    <mergeCell ref="AP287:AS287"/>
    <mergeCell ref="AH288:AK288"/>
    <mergeCell ref="AN288:AO288"/>
    <mergeCell ref="AP288:AS288"/>
    <mergeCell ref="AH289:AK289"/>
    <mergeCell ref="AN289:AO289"/>
    <mergeCell ref="AP289:AS289"/>
    <mergeCell ref="AP290:AS290"/>
    <mergeCell ref="AH291:AK291"/>
    <mergeCell ref="AN291:AO291"/>
    <mergeCell ref="AP291:AS291"/>
    <mergeCell ref="AH292:AK292"/>
    <mergeCell ref="AN292:AO292"/>
    <mergeCell ref="AP292:AS292"/>
    <mergeCell ref="AH293:AK293"/>
    <mergeCell ref="AN293:AO293"/>
    <mergeCell ref="AP293:AS293"/>
    <mergeCell ref="AH294:AK294"/>
    <mergeCell ref="AN294:AO294"/>
    <mergeCell ref="AP294:AS294"/>
    <mergeCell ref="AH295:AK295"/>
    <mergeCell ref="AN295:AO295"/>
    <mergeCell ref="AP295:AS295"/>
    <mergeCell ref="AP296:AS296"/>
    <mergeCell ref="AH297:AK297"/>
    <mergeCell ref="AN297:AO297"/>
    <mergeCell ref="AP297:AS297"/>
    <mergeCell ref="AH298:AK298"/>
    <mergeCell ref="AN298:AO298"/>
    <mergeCell ref="AP298:AS298"/>
    <mergeCell ref="AP299:AS299"/>
    <mergeCell ref="AH300:AK300"/>
    <mergeCell ref="AN300:AO300"/>
    <mergeCell ref="AP300:AS300"/>
    <mergeCell ref="AH301:AK301"/>
    <mergeCell ref="AN301:AO301"/>
    <mergeCell ref="AP301:AS301"/>
    <mergeCell ref="AH302:AK302"/>
    <mergeCell ref="AN302:AO302"/>
    <mergeCell ref="AP302:AS302"/>
    <mergeCell ref="AH303:AK303"/>
    <mergeCell ref="AN303:AO303"/>
    <mergeCell ref="AP303:AS303"/>
    <mergeCell ref="AH304:AK304"/>
    <mergeCell ref="AN304:AO304"/>
    <mergeCell ref="AP304:AS304"/>
    <mergeCell ref="AH305:AK305"/>
    <mergeCell ref="AN305:AO305"/>
    <mergeCell ref="AP305:AS305"/>
    <mergeCell ref="AH306:AK306"/>
    <mergeCell ref="AN306:AO306"/>
    <mergeCell ref="AP306:AS306"/>
    <mergeCell ref="AH307:AK307"/>
    <mergeCell ref="AN307:AO307"/>
    <mergeCell ref="AP307:AS307"/>
    <mergeCell ref="AH308:AK308"/>
    <mergeCell ref="AN308:AO308"/>
    <mergeCell ref="AP308:AS308"/>
    <mergeCell ref="AH309:AK309"/>
    <mergeCell ref="AN309:AO309"/>
    <mergeCell ref="AP309:AS309"/>
    <mergeCell ref="AH310:AK310"/>
    <mergeCell ref="AN310:AO310"/>
    <mergeCell ref="AP310:AS310"/>
    <mergeCell ref="AH311:AK311"/>
    <mergeCell ref="AN311:AO311"/>
    <mergeCell ref="AP311:AS311"/>
    <mergeCell ref="AH312:AK312"/>
    <mergeCell ref="AN312:AO312"/>
    <mergeCell ref="AP312:AS312"/>
    <mergeCell ref="AH313:AK313"/>
    <mergeCell ref="AN313:AO313"/>
    <mergeCell ref="AP313:AS313"/>
    <mergeCell ref="AH314:AK314"/>
    <mergeCell ref="AN314:AO314"/>
    <mergeCell ref="AP314:AS314"/>
    <mergeCell ref="AH315:AK315"/>
    <mergeCell ref="AN315:AO315"/>
    <mergeCell ref="AP315:AS315"/>
    <mergeCell ref="AH316:AK316"/>
    <mergeCell ref="AN316:AO316"/>
    <mergeCell ref="AP316:AS316"/>
    <mergeCell ref="AH317:AK317"/>
    <mergeCell ref="AN317:AO317"/>
    <mergeCell ref="AP317:AS317"/>
    <mergeCell ref="AP318:AS318"/>
    <mergeCell ref="AH319:AK319"/>
    <mergeCell ref="AN319:AO319"/>
    <mergeCell ref="AP319:AS319"/>
    <mergeCell ref="AH320:AK320"/>
    <mergeCell ref="AN320:AO320"/>
    <mergeCell ref="AP320:AS320"/>
    <mergeCell ref="AP321:AS321"/>
    <mergeCell ref="AH322:AK322"/>
    <mergeCell ref="AN322:AO322"/>
    <mergeCell ref="AP322:AS322"/>
    <mergeCell ref="AH323:AK323"/>
    <mergeCell ref="AN323:AO323"/>
    <mergeCell ref="AP323:AS323"/>
    <mergeCell ref="AH324:AK324"/>
    <mergeCell ref="AN324:AO324"/>
    <mergeCell ref="AP324:AS324"/>
    <mergeCell ref="AP325:AS325"/>
    <mergeCell ref="AH326:AK326"/>
    <mergeCell ref="AN326:AO326"/>
    <mergeCell ref="AP326:AS326"/>
    <mergeCell ref="AH327:AK327"/>
    <mergeCell ref="AN327:AO327"/>
    <mergeCell ref="AP327:AS327"/>
    <mergeCell ref="AH328:AK328"/>
    <mergeCell ref="AN328:AO328"/>
    <mergeCell ref="AP328:AS328"/>
    <mergeCell ref="AP329:AS329"/>
    <mergeCell ref="AH330:AK330"/>
    <mergeCell ref="AN330:AO330"/>
    <mergeCell ref="AP330:AS330"/>
    <mergeCell ref="AH331:AK331"/>
    <mergeCell ref="AN331:AO331"/>
    <mergeCell ref="AP331:AS331"/>
    <mergeCell ref="AH332:AK332"/>
    <mergeCell ref="AN332:AO332"/>
    <mergeCell ref="AP332:AS332"/>
    <mergeCell ref="AP333:AS333"/>
    <mergeCell ref="AP334:AS334"/>
    <mergeCell ref="AH335:AK335"/>
    <mergeCell ref="AN335:AO335"/>
    <mergeCell ref="AP335:AS335"/>
    <mergeCell ref="AH336:AK336"/>
    <mergeCell ref="AN336:AO336"/>
    <mergeCell ref="AP336:AS336"/>
    <mergeCell ref="AH337:AK337"/>
    <mergeCell ref="AN337:AO337"/>
    <mergeCell ref="AP337:AS337"/>
    <mergeCell ref="AH338:AK338"/>
    <mergeCell ref="AN338:AO338"/>
    <mergeCell ref="AP338:AS338"/>
    <mergeCell ref="AH339:AK339"/>
    <mergeCell ref="AN339:AO339"/>
    <mergeCell ref="AP339:AS339"/>
    <mergeCell ref="AP340:AS340"/>
    <mergeCell ref="AH341:AK341"/>
    <mergeCell ref="AN341:AO341"/>
    <mergeCell ref="AP341:AS341"/>
    <mergeCell ref="AH342:AK342"/>
    <mergeCell ref="AN342:AO342"/>
    <mergeCell ref="AP342:AS342"/>
    <mergeCell ref="AH343:AK343"/>
    <mergeCell ref="AN343:AO343"/>
    <mergeCell ref="AP343:AS343"/>
    <mergeCell ref="AH344:AK344"/>
    <mergeCell ref="AN344:AO344"/>
    <mergeCell ref="AP344:AS344"/>
    <mergeCell ref="AH345:AK345"/>
    <mergeCell ref="AN345:AO345"/>
    <mergeCell ref="AP345:AS345"/>
    <mergeCell ref="AH346:AK346"/>
    <mergeCell ref="AN346:AO346"/>
    <mergeCell ref="AP346:AS346"/>
    <mergeCell ref="AH347:AK347"/>
    <mergeCell ref="AN347:AO347"/>
    <mergeCell ref="AP347:AS347"/>
    <mergeCell ref="AH348:AK348"/>
    <mergeCell ref="AN348:AO348"/>
    <mergeCell ref="AP348:AS348"/>
    <mergeCell ref="AH349:AK349"/>
    <mergeCell ref="AN349:AO349"/>
    <mergeCell ref="AP349:AS349"/>
    <mergeCell ref="AH350:AK350"/>
    <mergeCell ref="AN350:AO350"/>
    <mergeCell ref="AP350:AS350"/>
    <mergeCell ref="AH353:AK353"/>
    <mergeCell ref="AN353:AO353"/>
    <mergeCell ref="AP353:AS353"/>
    <mergeCell ref="AH351:AK351"/>
    <mergeCell ref="AN351:AO351"/>
    <mergeCell ref="AP351:AS351"/>
    <mergeCell ref="AH352:AK352"/>
    <mergeCell ref="AN352:AO352"/>
    <mergeCell ref="AP352:AS352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scale="64" r:id="rId1"/>
  <rowBreaks count="2" manualBreakCount="2">
    <brk id="71" min="2" max="16" man="1"/>
    <brk id="119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1"/>
  <sheetViews>
    <sheetView showGridLines="0" view="pageBreakPreview" zoomScaleSheetLayoutView="100" zoomScalePageLayoutView="0" workbookViewId="0" topLeftCell="A1">
      <pane ySplit="1" topLeftCell="A241" activePane="bottomLeft" state="frozen"/>
      <selection pane="topLeft" activeCell="A1" sqref="A1"/>
      <selection pane="bottomLeft" activeCell="K124" sqref="K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0.6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2.66015625" style="0" customWidth="1"/>
    <col min="29" max="29" width="11" style="0" customWidth="1"/>
    <col min="30" max="30" width="15" style="0" customWidth="1"/>
    <col min="31" max="31" width="6.66015625" style="0" customWidth="1"/>
    <col min="32" max="32" width="2.16015625" style="0" customWidth="1"/>
    <col min="40" max="40" width="2.5" style="0" customWidth="1"/>
    <col min="41" max="41" width="7" style="0" customWidth="1"/>
    <col min="42" max="42" width="1.66796875" style="0" customWidth="1"/>
    <col min="43" max="43" width="7.66015625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03"/>
      <c r="I1" s="303"/>
      <c r="J1" s="303"/>
      <c r="K1" s="303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4" t="s">
        <v>6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4" t="s">
        <v>83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37" t="s">
        <v>98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283" t="str">
        <f>'Rekapitulácia stavby'!K6</f>
        <v>Rozširenie kapacít MŠ - Galaktická 9 elokované pracovisko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40" t="s">
        <v>870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284" t="str">
        <f>'Rekapitulácia stavby'!AN8</f>
        <v>16.2.2018</v>
      </c>
      <c r="P9" s="248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39" t="s">
        <v>3</v>
      </c>
      <c r="P11" s="248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39" t="s">
        <v>3</v>
      </c>
      <c r="P12" s="248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39">
        <f>IF('Rekapitulácia stavby'!AN13="","",'Rekapitulácia stavby'!AN13)</f>
      </c>
      <c r="P14" s="248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39">
        <f>IF('Rekapitulácia stavby'!AN14="","",'Rekapitulácia stavby'!AN14)</f>
      </c>
      <c r="P15" s="248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39" t="s">
        <v>3</v>
      </c>
      <c r="P17" s="248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39" t="s">
        <v>3</v>
      </c>
      <c r="P18" s="248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39">
        <f>IF('Rekapitulácia stavby'!AN19="","",'Rekapitulácia stavby'!AN19)</f>
      </c>
      <c r="P20" s="248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39">
        <f>IF('Rekapitulácia stavby'!AN20="","",'Rekapitulácia stavby'!AN20)</f>
      </c>
      <c r="P21" s="248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41" t="s">
        <v>3</v>
      </c>
      <c r="F24" s="248"/>
      <c r="G24" s="248"/>
      <c r="H24" s="248"/>
      <c r="I24" s="248"/>
      <c r="J24" s="248"/>
      <c r="K24" s="248"/>
      <c r="L24" s="248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42">
        <f>N88</f>
        <v>0</v>
      </c>
      <c r="N27" s="248"/>
      <c r="O27" s="248"/>
      <c r="P27" s="248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42">
        <f>N100</f>
        <v>0</v>
      </c>
      <c r="N28" s="248"/>
      <c r="O28" s="248"/>
      <c r="P28" s="248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285">
        <f>ROUND(M27+M28,2)</f>
        <v>0</v>
      </c>
      <c r="N30" s="248"/>
      <c r="O30" s="248"/>
      <c r="P30" s="248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286">
        <f>ROUND((SUM(BE100:BE101)+SUM(BE119:BE230)),2)</f>
        <v>0</v>
      </c>
      <c r="I32" s="248"/>
      <c r="J32" s="248"/>
      <c r="K32" s="29"/>
      <c r="L32" s="29"/>
      <c r="M32" s="286">
        <f>ROUND(ROUND((SUM(BE100:BE101)+SUM(BE119:BE230)),2)*F32,2)</f>
        <v>0</v>
      </c>
      <c r="N32" s="248"/>
      <c r="O32" s="248"/>
      <c r="P32" s="248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286">
        <f>ROUND((SUM(BF100:BF101)+SUM(BF119:BF230)),2)</f>
        <v>0</v>
      </c>
      <c r="I33" s="248"/>
      <c r="J33" s="248"/>
      <c r="K33" s="29"/>
      <c r="L33" s="29"/>
      <c r="M33" s="286">
        <f>ROUND(ROUND((SUM(BF100:BF101)+SUM(BF119:BF230)),2)*F33,2)</f>
        <v>0</v>
      </c>
      <c r="N33" s="248"/>
      <c r="O33" s="248"/>
      <c r="P33" s="248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286">
        <f>ROUND((SUM(BG100:BG101)+SUM(BG119:BG230)),2)</f>
        <v>0</v>
      </c>
      <c r="I34" s="248"/>
      <c r="J34" s="248"/>
      <c r="K34" s="29"/>
      <c r="L34" s="29"/>
      <c r="M34" s="286">
        <v>0</v>
      </c>
      <c r="N34" s="248"/>
      <c r="O34" s="248"/>
      <c r="P34" s="248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286">
        <f>ROUND((SUM(BH100:BH101)+SUM(BH119:BH230)),2)</f>
        <v>0</v>
      </c>
      <c r="I35" s="248"/>
      <c r="J35" s="248"/>
      <c r="K35" s="29"/>
      <c r="L35" s="29"/>
      <c r="M35" s="286">
        <v>0</v>
      </c>
      <c r="N35" s="248"/>
      <c r="O35" s="248"/>
      <c r="P35" s="248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286">
        <f>ROUND((SUM(BI100:BI101)+SUM(BI119:BI230)),2)</f>
        <v>0</v>
      </c>
      <c r="I36" s="248"/>
      <c r="J36" s="248"/>
      <c r="K36" s="29"/>
      <c r="L36" s="29"/>
      <c r="M36" s="286">
        <v>0</v>
      </c>
      <c r="N36" s="248"/>
      <c r="O36" s="248"/>
      <c r="P36" s="248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287">
        <f>SUM(M30:M36)</f>
        <v>0</v>
      </c>
      <c r="M38" s="251"/>
      <c r="N38" s="251"/>
      <c r="O38" s="251"/>
      <c r="P38" s="253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37" t="s">
        <v>103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283" t="str">
        <f>F6</f>
        <v>Rozširenie kapacít MŠ - Galaktická 9 elokované pracovisko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265" t="str">
        <f>F7</f>
        <v>02 - Vykurovanie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284" t="str">
        <f>IF(O9="","",O9)</f>
        <v>16.2.2018</v>
      </c>
      <c r="N81" s="248"/>
      <c r="O81" s="248"/>
      <c r="P81" s="248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39" t="str">
        <f>E18</f>
        <v>Progressum s.r.o.</v>
      </c>
      <c r="N83" s="248"/>
      <c r="O83" s="248"/>
      <c r="P83" s="248"/>
      <c r="Q83" s="248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39" t="str">
        <f>E21</f>
        <v> </v>
      </c>
      <c r="N84" s="248"/>
      <c r="O84" s="248"/>
      <c r="P84" s="248"/>
      <c r="Q84" s="248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288" t="s">
        <v>104</v>
      </c>
      <c r="D86" s="289"/>
      <c r="E86" s="289"/>
      <c r="F86" s="289"/>
      <c r="G86" s="289"/>
      <c r="H86" s="96"/>
      <c r="I86" s="96"/>
      <c r="J86" s="96"/>
      <c r="K86" s="96"/>
      <c r="L86" s="96"/>
      <c r="M86" s="96"/>
      <c r="N86" s="288" t="s">
        <v>105</v>
      </c>
      <c r="O86" s="248"/>
      <c r="P86" s="248"/>
      <c r="Q86" s="248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62">
        <f>N119</f>
        <v>0</v>
      </c>
      <c r="O88" s="248"/>
      <c r="P88" s="248"/>
      <c r="Q88" s="248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90">
        <f>N120</f>
        <v>0</v>
      </c>
      <c r="O89" s="291"/>
      <c r="P89" s="291"/>
      <c r="Q89" s="291"/>
      <c r="R89" s="107"/>
    </row>
    <row r="90" spans="2:18" s="7" customFormat="1" ht="19.5" customHeight="1">
      <c r="B90" s="108"/>
      <c r="C90" s="109"/>
      <c r="D90" s="110" t="s">
        <v>114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92">
        <f>N121</f>
        <v>0</v>
      </c>
      <c r="O90" s="293"/>
      <c r="P90" s="293"/>
      <c r="Q90" s="293"/>
      <c r="R90" s="111"/>
    </row>
    <row r="91" spans="2:18" s="7" customFormat="1" ht="19.5" customHeight="1">
      <c r="B91" s="108"/>
      <c r="C91" s="109"/>
      <c r="D91" s="110" t="s">
        <v>115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92">
        <f>N127</f>
        <v>0</v>
      </c>
      <c r="O91" s="293"/>
      <c r="P91" s="293"/>
      <c r="Q91" s="293"/>
      <c r="R91" s="111"/>
    </row>
    <row r="92" spans="2:18" s="6" customFormat="1" ht="24.75" customHeight="1">
      <c r="B92" s="104"/>
      <c r="C92" s="105"/>
      <c r="D92" s="106" t="s">
        <v>116</v>
      </c>
      <c r="E92" s="105"/>
      <c r="F92" s="105"/>
      <c r="G92" s="105"/>
      <c r="H92" s="105"/>
      <c r="I92" s="105"/>
      <c r="J92" s="105"/>
      <c r="K92" s="105"/>
      <c r="L92" s="105"/>
      <c r="M92" s="105"/>
      <c r="N92" s="290">
        <f>N129</f>
        <v>0</v>
      </c>
      <c r="O92" s="291"/>
      <c r="P92" s="291"/>
      <c r="Q92" s="291"/>
      <c r="R92" s="107"/>
    </row>
    <row r="93" spans="2:18" s="7" customFormat="1" ht="19.5" customHeight="1">
      <c r="B93" s="108"/>
      <c r="C93" s="109"/>
      <c r="D93" s="110" t="s">
        <v>871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92">
        <f>N130</f>
        <v>0</v>
      </c>
      <c r="O93" s="293"/>
      <c r="P93" s="293"/>
      <c r="Q93" s="293"/>
      <c r="R93" s="111"/>
    </row>
    <row r="94" spans="2:18" s="6" customFormat="1" ht="24.75" customHeight="1">
      <c r="B94" s="104"/>
      <c r="C94" s="105"/>
      <c r="D94" s="106" t="s">
        <v>872</v>
      </c>
      <c r="E94" s="105"/>
      <c r="F94" s="105"/>
      <c r="G94" s="105"/>
      <c r="H94" s="105"/>
      <c r="I94" s="105"/>
      <c r="J94" s="105"/>
      <c r="K94" s="105"/>
      <c r="L94" s="105"/>
      <c r="M94" s="105"/>
      <c r="N94" s="290">
        <f>N134</f>
        <v>0</v>
      </c>
      <c r="O94" s="291"/>
      <c r="P94" s="291"/>
      <c r="Q94" s="291"/>
      <c r="R94" s="107"/>
    </row>
    <row r="95" spans="2:18" s="6" customFormat="1" ht="24.75" customHeight="1">
      <c r="B95" s="104"/>
      <c r="C95" s="105"/>
      <c r="D95" s="106" t="s">
        <v>873</v>
      </c>
      <c r="E95" s="105"/>
      <c r="F95" s="105"/>
      <c r="G95" s="105"/>
      <c r="H95" s="105"/>
      <c r="I95" s="105"/>
      <c r="J95" s="105"/>
      <c r="K95" s="105"/>
      <c r="L95" s="105"/>
      <c r="M95" s="105"/>
      <c r="N95" s="290">
        <f>N160</f>
        <v>0</v>
      </c>
      <c r="O95" s="291"/>
      <c r="P95" s="291"/>
      <c r="Q95" s="291"/>
      <c r="R95" s="107"/>
    </row>
    <row r="96" spans="2:18" s="7" customFormat="1" ht="19.5" customHeight="1">
      <c r="B96" s="108"/>
      <c r="C96" s="109"/>
      <c r="D96" s="110" t="s">
        <v>874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92">
        <f>N194</f>
        <v>0</v>
      </c>
      <c r="O96" s="293"/>
      <c r="P96" s="293"/>
      <c r="Q96" s="293"/>
      <c r="R96" s="111"/>
    </row>
    <row r="97" spans="2:18" s="6" customFormat="1" ht="24.75" customHeight="1">
      <c r="B97" s="104"/>
      <c r="C97" s="105"/>
      <c r="D97" s="106" t="s">
        <v>875</v>
      </c>
      <c r="E97" s="105"/>
      <c r="F97" s="105"/>
      <c r="G97" s="105"/>
      <c r="H97" s="105"/>
      <c r="I97" s="105"/>
      <c r="J97" s="105"/>
      <c r="K97" s="105"/>
      <c r="L97" s="105"/>
      <c r="M97" s="105"/>
      <c r="N97" s="290">
        <f>N224</f>
        <v>0</v>
      </c>
      <c r="O97" s="291"/>
      <c r="P97" s="291"/>
      <c r="Q97" s="291"/>
      <c r="R97" s="107"/>
    </row>
    <row r="98" spans="2:18" s="6" customFormat="1" ht="24.75" customHeight="1">
      <c r="B98" s="104"/>
      <c r="C98" s="105"/>
      <c r="D98" s="106" t="s">
        <v>876</v>
      </c>
      <c r="E98" s="105"/>
      <c r="F98" s="105"/>
      <c r="G98" s="105"/>
      <c r="H98" s="105"/>
      <c r="I98" s="105"/>
      <c r="J98" s="105"/>
      <c r="K98" s="105"/>
      <c r="L98" s="105"/>
      <c r="M98" s="105"/>
      <c r="N98" s="290">
        <f>N227</f>
        <v>0</v>
      </c>
      <c r="O98" s="291"/>
      <c r="P98" s="291"/>
      <c r="Q98" s="291"/>
      <c r="R98" s="107"/>
    </row>
    <row r="99" spans="2:18" s="1" customFormat="1" ht="21.75" customHeight="1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/>
    </row>
    <row r="100" spans="2:21" s="1" customFormat="1" ht="29.25" customHeight="1">
      <c r="B100" s="28"/>
      <c r="C100" s="103" t="s">
        <v>134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4">
        <v>0</v>
      </c>
      <c r="O100" s="248"/>
      <c r="P100" s="248"/>
      <c r="Q100" s="248"/>
      <c r="R100" s="30"/>
      <c r="T100" s="112"/>
      <c r="U100" s="113" t="s">
        <v>36</v>
      </c>
    </row>
    <row r="101" spans="2:18" s="1" customFormat="1" ht="18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</row>
    <row r="102" spans="2:18" s="1" customFormat="1" ht="29.25" customHeight="1">
      <c r="B102" s="28"/>
      <c r="C102" s="95" t="s">
        <v>96</v>
      </c>
      <c r="D102" s="96"/>
      <c r="E102" s="96"/>
      <c r="F102" s="96"/>
      <c r="G102" s="96"/>
      <c r="H102" s="96"/>
      <c r="I102" s="96"/>
      <c r="J102" s="96"/>
      <c r="K102" s="96"/>
      <c r="L102" s="263">
        <f>ROUND(SUM(N88+N100),2)</f>
        <v>0</v>
      </c>
      <c r="M102" s="289"/>
      <c r="N102" s="289"/>
      <c r="O102" s="289"/>
      <c r="P102" s="289"/>
      <c r="Q102" s="289"/>
      <c r="R102" s="30"/>
    </row>
    <row r="103" spans="2:18" s="1" customFormat="1" ht="6.75" customHeight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7" spans="2:18" s="1" customFormat="1" ht="6.75" customHeight="1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08" spans="2:18" s="1" customFormat="1" ht="36.75" customHeight="1">
      <c r="B108" s="28"/>
      <c r="C108" s="237" t="s">
        <v>135</v>
      </c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30"/>
    </row>
    <row r="109" spans="2:18" s="1" customFormat="1" ht="6.7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30" customHeight="1">
      <c r="B110" s="28"/>
      <c r="C110" s="25" t="s">
        <v>14</v>
      </c>
      <c r="D110" s="29"/>
      <c r="E110" s="29"/>
      <c r="F110" s="283" t="str">
        <f>F6</f>
        <v>Rozširenie kapacít MŠ - Galaktická 9 elokované pracovisko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9"/>
      <c r="R110" s="30"/>
    </row>
    <row r="111" spans="2:18" s="1" customFormat="1" ht="36.75" customHeight="1">
      <c r="B111" s="28"/>
      <c r="C111" s="62" t="s">
        <v>99</v>
      </c>
      <c r="D111" s="29"/>
      <c r="E111" s="29"/>
      <c r="F111" s="265" t="str">
        <f>F7</f>
        <v>02 - Vykurovanie</v>
      </c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9"/>
      <c r="R111" s="30"/>
    </row>
    <row r="112" spans="2:18" s="1" customFormat="1" ht="6.75" customHeight="1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18" s="1" customFormat="1" ht="18" customHeight="1">
      <c r="B113" s="28"/>
      <c r="C113" s="25" t="s">
        <v>18</v>
      </c>
      <c r="D113" s="29"/>
      <c r="E113" s="29"/>
      <c r="F113" s="23" t="str">
        <f>F9</f>
        <v>Galaktická 9, Košice</v>
      </c>
      <c r="G113" s="29"/>
      <c r="H113" s="29"/>
      <c r="I113" s="29"/>
      <c r="J113" s="29"/>
      <c r="K113" s="25" t="s">
        <v>20</v>
      </c>
      <c r="L113" s="29"/>
      <c r="M113" s="284" t="str">
        <f>IF(O9="","",O9)</f>
        <v>16.2.2018</v>
      </c>
      <c r="N113" s="248"/>
      <c r="O113" s="248"/>
      <c r="P113" s="248"/>
      <c r="Q113" s="29"/>
      <c r="R113" s="30"/>
    </row>
    <row r="114" spans="2:18" s="1" customFormat="1" ht="6.7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18" s="1" customFormat="1" ht="15">
      <c r="B115" s="28"/>
      <c r="C115" s="25" t="s">
        <v>22</v>
      </c>
      <c r="D115" s="29"/>
      <c r="E115" s="29"/>
      <c r="F115" s="23" t="str">
        <f>E12</f>
        <v>Mesto Košice, Trieda SNP 48/A, Košice </v>
      </c>
      <c r="G115" s="29"/>
      <c r="H115" s="29"/>
      <c r="I115" s="29"/>
      <c r="J115" s="29"/>
      <c r="K115" s="25" t="s">
        <v>28</v>
      </c>
      <c r="L115" s="29"/>
      <c r="M115" s="239" t="str">
        <f>E18</f>
        <v>Progressum s.r.o.</v>
      </c>
      <c r="N115" s="248"/>
      <c r="O115" s="248"/>
      <c r="P115" s="248"/>
      <c r="Q115" s="248"/>
      <c r="R115" s="30"/>
    </row>
    <row r="116" spans="2:18" s="1" customFormat="1" ht="14.25" customHeight="1">
      <c r="B116" s="28"/>
      <c r="C116" s="25" t="s">
        <v>26</v>
      </c>
      <c r="D116" s="29"/>
      <c r="E116" s="29"/>
      <c r="F116" s="23" t="str">
        <f>IF(E15="","",E15)</f>
        <v> </v>
      </c>
      <c r="G116" s="29"/>
      <c r="H116" s="29"/>
      <c r="I116" s="29"/>
      <c r="J116" s="29"/>
      <c r="K116" s="25" t="s">
        <v>31</v>
      </c>
      <c r="L116" s="29"/>
      <c r="M116" s="239" t="str">
        <f>E21</f>
        <v> </v>
      </c>
      <c r="N116" s="248"/>
      <c r="O116" s="248"/>
      <c r="P116" s="248"/>
      <c r="Q116" s="248"/>
      <c r="R116" s="30"/>
    </row>
    <row r="117" spans="2:18" s="1" customFormat="1" ht="9.75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</row>
    <row r="118" spans="2:27" s="8" customFormat="1" ht="29.25" customHeight="1">
      <c r="B118" s="114"/>
      <c r="C118" s="133" t="s">
        <v>136</v>
      </c>
      <c r="D118" s="227" t="s">
        <v>137</v>
      </c>
      <c r="E118" s="227" t="s">
        <v>54</v>
      </c>
      <c r="F118" s="295" t="s">
        <v>138</v>
      </c>
      <c r="G118" s="296"/>
      <c r="H118" s="296"/>
      <c r="I118" s="296"/>
      <c r="J118" s="227" t="s">
        <v>139</v>
      </c>
      <c r="K118" s="227" t="s">
        <v>140</v>
      </c>
      <c r="L118" s="297" t="s">
        <v>141</v>
      </c>
      <c r="M118" s="296"/>
      <c r="N118" s="295" t="s">
        <v>105</v>
      </c>
      <c r="O118" s="296"/>
      <c r="P118" s="296"/>
      <c r="Q118" s="298"/>
      <c r="R118" s="115"/>
      <c r="T118" s="69" t="s">
        <v>142</v>
      </c>
      <c r="U118" s="70" t="s">
        <v>36</v>
      </c>
      <c r="V118" s="70" t="s">
        <v>143</v>
      </c>
      <c r="W118" s="70" t="s">
        <v>144</v>
      </c>
      <c r="X118" s="70" t="s">
        <v>145</v>
      </c>
      <c r="Y118" s="70" t="s">
        <v>146</v>
      </c>
      <c r="Z118" s="70" t="s">
        <v>147</v>
      </c>
      <c r="AA118" s="71" t="s">
        <v>148</v>
      </c>
    </row>
    <row r="119" spans="2:63" s="1" customFormat="1" ht="29.25" customHeight="1">
      <c r="B119" s="28"/>
      <c r="C119" s="134" t="s">
        <v>101</v>
      </c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299">
        <f>BK119</f>
        <v>0</v>
      </c>
      <c r="O119" s="300"/>
      <c r="P119" s="300"/>
      <c r="Q119" s="300"/>
      <c r="R119" s="30"/>
      <c r="T119" s="72"/>
      <c r="U119" s="44"/>
      <c r="V119" s="44"/>
      <c r="W119" s="116">
        <f>W120+W129+W134+W160+W224+W227</f>
        <v>0</v>
      </c>
      <c r="X119" s="44"/>
      <c r="Y119" s="116">
        <f>Y120+Y129+Y134+Y160+Y224+Y227</f>
        <v>0</v>
      </c>
      <c r="Z119" s="44"/>
      <c r="AA119" s="117">
        <f>AA120+AA129+AA134+AA160+AA224+AA227</f>
        <v>0</v>
      </c>
      <c r="AT119" s="14" t="s">
        <v>71</v>
      </c>
      <c r="AU119" s="14" t="s">
        <v>107</v>
      </c>
      <c r="BK119" s="118">
        <f>BK120+BK129+BK134+BK160+BK224+BK227</f>
        <v>0</v>
      </c>
    </row>
    <row r="120" spans="2:63" s="9" customFormat="1" ht="36.75" customHeight="1">
      <c r="B120" s="119"/>
      <c r="C120" s="136"/>
      <c r="D120" s="137" t="s">
        <v>108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301">
        <f>BK120</f>
        <v>0</v>
      </c>
      <c r="O120" s="302"/>
      <c r="P120" s="302"/>
      <c r="Q120" s="302"/>
      <c r="R120" s="121"/>
      <c r="T120" s="122"/>
      <c r="U120" s="120"/>
      <c r="V120" s="120"/>
      <c r="W120" s="123">
        <f>W121+W127</f>
        <v>0</v>
      </c>
      <c r="X120" s="120"/>
      <c r="Y120" s="123">
        <f>Y121+Y127</f>
        <v>0</v>
      </c>
      <c r="Z120" s="120"/>
      <c r="AA120" s="124">
        <f>AA121+AA127</f>
        <v>0</v>
      </c>
      <c r="AR120" s="125" t="s">
        <v>79</v>
      </c>
      <c r="AT120" s="126" t="s">
        <v>71</v>
      </c>
      <c r="AU120" s="126" t="s">
        <v>72</v>
      </c>
      <c r="AY120" s="125" t="s">
        <v>149</v>
      </c>
      <c r="BK120" s="127">
        <f>BK121+BK127</f>
        <v>0</v>
      </c>
    </row>
    <row r="121" spans="2:63" s="9" customFormat="1" ht="19.5" customHeight="1">
      <c r="B121" s="119"/>
      <c r="C121" s="136"/>
      <c r="D121" s="138" t="s">
        <v>114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281">
        <f>BK121</f>
        <v>0</v>
      </c>
      <c r="O121" s="282"/>
      <c r="P121" s="282"/>
      <c r="Q121" s="282"/>
      <c r="R121" s="121"/>
      <c r="T121" s="122"/>
      <c r="U121" s="120"/>
      <c r="V121" s="120"/>
      <c r="W121" s="123">
        <f>SUM(W122:W126)</f>
        <v>0</v>
      </c>
      <c r="X121" s="120"/>
      <c r="Y121" s="123">
        <f>SUM(Y122:Y126)</f>
        <v>0</v>
      </c>
      <c r="Z121" s="120"/>
      <c r="AA121" s="124">
        <f>SUM(AA122:AA126)</f>
        <v>0</v>
      </c>
      <c r="AR121" s="125" t="s">
        <v>79</v>
      </c>
      <c r="AT121" s="126" t="s">
        <v>71</v>
      </c>
      <c r="AU121" s="126" t="s">
        <v>79</v>
      </c>
      <c r="AY121" s="125" t="s">
        <v>149</v>
      </c>
      <c r="BK121" s="127">
        <f>SUM(BK122:BK126)</f>
        <v>0</v>
      </c>
    </row>
    <row r="122" spans="2:65" s="1" customFormat="1" ht="31.5" customHeight="1">
      <c r="B122" s="128"/>
      <c r="C122" s="139" t="s">
        <v>79</v>
      </c>
      <c r="D122" s="139" t="s">
        <v>150</v>
      </c>
      <c r="E122" s="140" t="s">
        <v>391</v>
      </c>
      <c r="F122" s="306" t="s">
        <v>392</v>
      </c>
      <c r="G122" s="307"/>
      <c r="H122" s="307"/>
      <c r="I122" s="307"/>
      <c r="J122" s="141" t="s">
        <v>393</v>
      </c>
      <c r="K122" s="142">
        <v>120</v>
      </c>
      <c r="L122" s="272"/>
      <c r="M122" s="271"/>
      <c r="N122" s="272">
        <f>ROUND(L122*K122,2)</f>
        <v>0</v>
      </c>
      <c r="O122" s="271"/>
      <c r="P122" s="271"/>
      <c r="Q122" s="271"/>
      <c r="R122" s="129"/>
      <c r="T122" s="228"/>
      <c r="U122" s="37"/>
      <c r="V122" s="29"/>
      <c r="W122" s="130"/>
      <c r="X122" s="130"/>
      <c r="Y122" s="130"/>
      <c r="Z122" s="130"/>
      <c r="AA122" s="131"/>
      <c r="AE122" s="139"/>
      <c r="AF122" s="139"/>
      <c r="AG122" s="140"/>
      <c r="AH122" s="270"/>
      <c r="AI122" s="271"/>
      <c r="AJ122" s="271"/>
      <c r="AK122" s="271"/>
      <c r="AL122" s="141"/>
      <c r="AM122" s="142"/>
      <c r="AN122" s="272"/>
      <c r="AO122" s="271"/>
      <c r="AP122" s="272"/>
      <c r="AQ122" s="271"/>
      <c r="AR122" s="271"/>
      <c r="AS122" s="271"/>
      <c r="AT122" s="14" t="s">
        <v>150</v>
      </c>
      <c r="AU122" s="14" t="s">
        <v>155</v>
      </c>
      <c r="AY122" s="14" t="s">
        <v>149</v>
      </c>
      <c r="BE122" s="132">
        <f>IF(U122="základná",N122,0)</f>
        <v>0</v>
      </c>
      <c r="BF122" s="132">
        <f>IF(U122="znížená",N122,0)</f>
        <v>0</v>
      </c>
      <c r="BG122" s="132">
        <f>IF(U122="zákl. prenesená",N122,0)</f>
        <v>0</v>
      </c>
      <c r="BH122" s="132">
        <f>IF(U122="zníž. prenesená",N122,0)</f>
        <v>0</v>
      </c>
      <c r="BI122" s="132">
        <f>IF(U122="nulová",N122,0)</f>
        <v>0</v>
      </c>
      <c r="BJ122" s="14" t="s">
        <v>155</v>
      </c>
      <c r="BK122" s="132">
        <f>ROUND(L122*K122,2)</f>
        <v>0</v>
      </c>
      <c r="BL122" s="14" t="s">
        <v>154</v>
      </c>
      <c r="BM122" s="14" t="s">
        <v>79</v>
      </c>
    </row>
    <row r="123" spans="2:65" s="1" customFormat="1" ht="31.5" customHeight="1">
      <c r="B123" s="128"/>
      <c r="C123" s="139" t="s">
        <v>155</v>
      </c>
      <c r="D123" s="139" t="s">
        <v>150</v>
      </c>
      <c r="E123" s="140" t="s">
        <v>472</v>
      </c>
      <c r="F123" s="306" t="s">
        <v>473</v>
      </c>
      <c r="G123" s="307"/>
      <c r="H123" s="307"/>
      <c r="I123" s="307"/>
      <c r="J123" s="141" t="s">
        <v>174</v>
      </c>
      <c r="K123" s="142">
        <v>9.49</v>
      </c>
      <c r="L123" s="272"/>
      <c r="M123" s="271"/>
      <c r="N123" s="272">
        <f>ROUND(L123*K123,2)</f>
        <v>0</v>
      </c>
      <c r="O123" s="271"/>
      <c r="P123" s="271"/>
      <c r="Q123" s="271"/>
      <c r="R123" s="129"/>
      <c r="T123" s="228"/>
      <c r="U123" s="37"/>
      <c r="V123" s="29"/>
      <c r="W123" s="130"/>
      <c r="X123" s="130"/>
      <c r="Y123" s="130"/>
      <c r="Z123" s="130"/>
      <c r="AA123" s="131"/>
      <c r="AE123" s="139"/>
      <c r="AF123" s="139"/>
      <c r="AG123" s="140"/>
      <c r="AH123" s="270"/>
      <c r="AI123" s="271"/>
      <c r="AJ123" s="271"/>
      <c r="AK123" s="271"/>
      <c r="AL123" s="141"/>
      <c r="AM123" s="142"/>
      <c r="AN123" s="272"/>
      <c r="AO123" s="271"/>
      <c r="AP123" s="272"/>
      <c r="AQ123" s="271"/>
      <c r="AR123" s="271"/>
      <c r="AS123" s="271"/>
      <c r="AT123" s="14" t="s">
        <v>150</v>
      </c>
      <c r="AU123" s="14" t="s">
        <v>155</v>
      </c>
      <c r="AY123" s="14" t="s">
        <v>149</v>
      </c>
      <c r="BE123" s="132">
        <f>IF(U123="základná",N123,0)</f>
        <v>0</v>
      </c>
      <c r="BF123" s="132">
        <f>IF(U123="znížená",N123,0)</f>
        <v>0</v>
      </c>
      <c r="BG123" s="132">
        <f>IF(U123="zákl. prenesená",N123,0)</f>
        <v>0</v>
      </c>
      <c r="BH123" s="132">
        <f>IF(U123="zníž. prenesená",N123,0)</f>
        <v>0</v>
      </c>
      <c r="BI123" s="132">
        <f>IF(U123="nulová",N123,0)</f>
        <v>0</v>
      </c>
      <c r="BJ123" s="14" t="s">
        <v>155</v>
      </c>
      <c r="BK123" s="132">
        <f>ROUND(L123*K123,2)</f>
        <v>0</v>
      </c>
      <c r="BL123" s="14" t="s">
        <v>154</v>
      </c>
      <c r="BM123" s="14" t="s">
        <v>155</v>
      </c>
    </row>
    <row r="124" spans="2:65" s="1" customFormat="1" ht="31.5" customHeight="1">
      <c r="B124" s="128"/>
      <c r="C124" s="139" t="s">
        <v>160</v>
      </c>
      <c r="D124" s="139" t="s">
        <v>150</v>
      </c>
      <c r="E124" s="140" t="s">
        <v>476</v>
      </c>
      <c r="F124" s="306" t="s">
        <v>477</v>
      </c>
      <c r="G124" s="307"/>
      <c r="H124" s="307"/>
      <c r="I124" s="307"/>
      <c r="J124" s="141" t="s">
        <v>174</v>
      </c>
      <c r="K124" s="142">
        <v>85.41</v>
      </c>
      <c r="L124" s="272"/>
      <c r="M124" s="271"/>
      <c r="N124" s="272">
        <f>ROUND(L124*K124,2)</f>
        <v>0</v>
      </c>
      <c r="O124" s="271"/>
      <c r="P124" s="271"/>
      <c r="Q124" s="271"/>
      <c r="R124" s="129"/>
      <c r="T124" s="228"/>
      <c r="U124" s="37"/>
      <c r="V124" s="29"/>
      <c r="W124" s="130"/>
      <c r="X124" s="130"/>
      <c r="Y124" s="130"/>
      <c r="Z124" s="130"/>
      <c r="AA124" s="131"/>
      <c r="AE124" s="139"/>
      <c r="AF124" s="139"/>
      <c r="AG124" s="140"/>
      <c r="AH124" s="270"/>
      <c r="AI124" s="271"/>
      <c r="AJ124" s="271"/>
      <c r="AK124" s="271"/>
      <c r="AL124" s="141"/>
      <c r="AM124" s="142"/>
      <c r="AN124" s="272"/>
      <c r="AO124" s="271"/>
      <c r="AP124" s="272"/>
      <c r="AQ124" s="271"/>
      <c r="AR124" s="271"/>
      <c r="AS124" s="271"/>
      <c r="AT124" s="14" t="s">
        <v>150</v>
      </c>
      <c r="AU124" s="14" t="s">
        <v>155</v>
      </c>
      <c r="AY124" s="14" t="s">
        <v>149</v>
      </c>
      <c r="BE124" s="132">
        <f>IF(U124="základná",N124,0)</f>
        <v>0</v>
      </c>
      <c r="BF124" s="132">
        <f>IF(U124="znížená",N124,0)</f>
        <v>0</v>
      </c>
      <c r="BG124" s="132">
        <f>IF(U124="zákl. prenesená",N124,0)</f>
        <v>0</v>
      </c>
      <c r="BH124" s="132">
        <f>IF(U124="zníž. prenesená",N124,0)</f>
        <v>0</v>
      </c>
      <c r="BI124" s="132">
        <f>IF(U124="nulová",N124,0)</f>
        <v>0</v>
      </c>
      <c r="BJ124" s="14" t="s">
        <v>155</v>
      </c>
      <c r="BK124" s="132">
        <f>ROUND(L124*K124,2)</f>
        <v>0</v>
      </c>
      <c r="BL124" s="14" t="s">
        <v>154</v>
      </c>
      <c r="BM124" s="14" t="s">
        <v>160</v>
      </c>
    </row>
    <row r="125" spans="2:65" s="1" customFormat="1" ht="31.5" customHeight="1">
      <c r="B125" s="128"/>
      <c r="C125" s="139" t="s">
        <v>154</v>
      </c>
      <c r="D125" s="139" t="s">
        <v>150</v>
      </c>
      <c r="E125" s="140" t="s">
        <v>480</v>
      </c>
      <c r="F125" s="306" t="s">
        <v>481</v>
      </c>
      <c r="G125" s="307"/>
      <c r="H125" s="307"/>
      <c r="I125" s="307"/>
      <c r="J125" s="141" t="s">
        <v>174</v>
      </c>
      <c r="K125" s="142">
        <v>9.49</v>
      </c>
      <c r="L125" s="272"/>
      <c r="M125" s="271"/>
      <c r="N125" s="272">
        <f>ROUND(L125*K125,2)</f>
        <v>0</v>
      </c>
      <c r="O125" s="271"/>
      <c r="P125" s="271"/>
      <c r="Q125" s="271"/>
      <c r="R125" s="129"/>
      <c r="T125" s="228"/>
      <c r="U125" s="37"/>
      <c r="V125" s="29"/>
      <c r="W125" s="130"/>
      <c r="X125" s="130"/>
      <c r="Y125" s="130"/>
      <c r="Z125" s="130"/>
      <c r="AA125" s="131"/>
      <c r="AE125" s="139"/>
      <c r="AF125" s="139"/>
      <c r="AG125" s="140"/>
      <c r="AH125" s="270"/>
      <c r="AI125" s="271"/>
      <c r="AJ125" s="271"/>
      <c r="AK125" s="271"/>
      <c r="AL125" s="141"/>
      <c r="AM125" s="142"/>
      <c r="AN125" s="272"/>
      <c r="AO125" s="271"/>
      <c r="AP125" s="272"/>
      <c r="AQ125" s="271"/>
      <c r="AR125" s="271"/>
      <c r="AS125" s="271"/>
      <c r="AT125" s="14" t="s">
        <v>150</v>
      </c>
      <c r="AU125" s="14" t="s">
        <v>155</v>
      </c>
      <c r="AY125" s="14" t="s">
        <v>149</v>
      </c>
      <c r="BE125" s="132">
        <f>IF(U125="základná",N125,0)</f>
        <v>0</v>
      </c>
      <c r="BF125" s="132">
        <f>IF(U125="znížená",N125,0)</f>
        <v>0</v>
      </c>
      <c r="BG125" s="132">
        <f>IF(U125="zákl. prenesená",N125,0)</f>
        <v>0</v>
      </c>
      <c r="BH125" s="132">
        <f>IF(U125="zníž. prenesená",N125,0)</f>
        <v>0</v>
      </c>
      <c r="BI125" s="132">
        <f>IF(U125="nulová",N125,0)</f>
        <v>0</v>
      </c>
      <c r="BJ125" s="14" t="s">
        <v>155</v>
      </c>
      <c r="BK125" s="132">
        <f>ROUND(L125*K125,2)</f>
        <v>0</v>
      </c>
      <c r="BL125" s="14" t="s">
        <v>154</v>
      </c>
      <c r="BM125" s="14" t="s">
        <v>154</v>
      </c>
    </row>
    <row r="126" spans="2:65" s="1" customFormat="1" ht="31.5" customHeight="1">
      <c r="B126" s="128"/>
      <c r="C126" s="139" t="s">
        <v>167</v>
      </c>
      <c r="D126" s="139" t="s">
        <v>150</v>
      </c>
      <c r="E126" s="140" t="s">
        <v>877</v>
      </c>
      <c r="F126" s="306" t="s">
        <v>878</v>
      </c>
      <c r="G126" s="307"/>
      <c r="H126" s="307"/>
      <c r="I126" s="307"/>
      <c r="J126" s="141" t="s">
        <v>174</v>
      </c>
      <c r="K126" s="142">
        <v>9.49</v>
      </c>
      <c r="L126" s="272"/>
      <c r="M126" s="271"/>
      <c r="N126" s="272">
        <f>ROUND(L126*K126,2)</f>
        <v>0</v>
      </c>
      <c r="O126" s="271"/>
      <c r="P126" s="271"/>
      <c r="Q126" s="271"/>
      <c r="R126" s="129"/>
      <c r="T126" s="228"/>
      <c r="U126" s="37"/>
      <c r="V126" s="29"/>
      <c r="W126" s="130"/>
      <c r="X126" s="130"/>
      <c r="Y126" s="130"/>
      <c r="Z126" s="130"/>
      <c r="AA126" s="131"/>
      <c r="AE126" s="139"/>
      <c r="AF126" s="139"/>
      <c r="AG126" s="140"/>
      <c r="AH126" s="270"/>
      <c r="AI126" s="271"/>
      <c r="AJ126" s="271"/>
      <c r="AK126" s="271"/>
      <c r="AL126" s="141"/>
      <c r="AM126" s="142"/>
      <c r="AN126" s="272"/>
      <c r="AO126" s="271"/>
      <c r="AP126" s="272"/>
      <c r="AQ126" s="271"/>
      <c r="AR126" s="271"/>
      <c r="AS126" s="271"/>
      <c r="AT126" s="14" t="s">
        <v>150</v>
      </c>
      <c r="AU126" s="14" t="s">
        <v>155</v>
      </c>
      <c r="AY126" s="14" t="s">
        <v>149</v>
      </c>
      <c r="BE126" s="132">
        <f>IF(U126="základná",N126,0)</f>
        <v>0</v>
      </c>
      <c r="BF126" s="132">
        <f>IF(U126="znížená",N126,0)</f>
        <v>0</v>
      </c>
      <c r="BG126" s="132">
        <f>IF(U126="zákl. prenesená",N126,0)</f>
        <v>0</v>
      </c>
      <c r="BH126" s="132">
        <f>IF(U126="zníž. prenesená",N126,0)</f>
        <v>0</v>
      </c>
      <c r="BI126" s="132">
        <f>IF(U126="nulová",N126,0)</f>
        <v>0</v>
      </c>
      <c r="BJ126" s="14" t="s">
        <v>155</v>
      </c>
      <c r="BK126" s="132">
        <f>ROUND(L126*K126,2)</f>
        <v>0</v>
      </c>
      <c r="BL126" s="14" t="s">
        <v>154</v>
      </c>
      <c r="BM126" s="14" t="s">
        <v>167</v>
      </c>
    </row>
    <row r="127" spans="2:63" s="9" customFormat="1" ht="29.25" customHeight="1">
      <c r="B127" s="119"/>
      <c r="C127" s="136"/>
      <c r="D127" s="138" t="s">
        <v>115</v>
      </c>
      <c r="E127" s="138"/>
      <c r="F127" s="230"/>
      <c r="G127" s="230"/>
      <c r="H127" s="230"/>
      <c r="I127" s="230"/>
      <c r="J127" s="138"/>
      <c r="K127" s="138"/>
      <c r="L127" s="138"/>
      <c r="M127" s="138"/>
      <c r="N127" s="274">
        <f>BK127</f>
        <v>0</v>
      </c>
      <c r="O127" s="275"/>
      <c r="P127" s="275"/>
      <c r="Q127" s="275"/>
      <c r="R127" s="121"/>
      <c r="S127" s="1"/>
      <c r="T127" s="228"/>
      <c r="U127" s="37"/>
      <c r="V127" s="29"/>
      <c r="W127" s="130"/>
      <c r="X127" s="130"/>
      <c r="Y127" s="130"/>
      <c r="Z127" s="130"/>
      <c r="AA127" s="131"/>
      <c r="AB127" s="1"/>
      <c r="AC127" s="1"/>
      <c r="AD127" s="1"/>
      <c r="AE127" s="136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274"/>
      <c r="AQ127" s="275"/>
      <c r="AR127" s="275"/>
      <c r="AS127" s="275"/>
      <c r="AT127" s="126" t="s">
        <v>71</v>
      </c>
      <c r="AU127" s="126" t="s">
        <v>79</v>
      </c>
      <c r="AY127" s="125" t="s">
        <v>149</v>
      </c>
      <c r="BK127" s="127">
        <f>BK128</f>
        <v>0</v>
      </c>
    </row>
    <row r="128" spans="2:65" s="1" customFormat="1" ht="31.5" customHeight="1">
      <c r="B128" s="128"/>
      <c r="C128" s="139" t="s">
        <v>171</v>
      </c>
      <c r="D128" s="139" t="s">
        <v>150</v>
      </c>
      <c r="E128" s="140" t="s">
        <v>879</v>
      </c>
      <c r="F128" s="306" t="s">
        <v>880</v>
      </c>
      <c r="G128" s="307"/>
      <c r="H128" s="307"/>
      <c r="I128" s="307"/>
      <c r="J128" s="141" t="s">
        <v>174</v>
      </c>
      <c r="K128" s="142">
        <v>0.05</v>
      </c>
      <c r="L128" s="272"/>
      <c r="M128" s="271"/>
      <c r="N128" s="272">
        <f>ROUND(L128*K128,2)</f>
        <v>0</v>
      </c>
      <c r="O128" s="271"/>
      <c r="P128" s="271"/>
      <c r="Q128" s="271"/>
      <c r="R128" s="129"/>
      <c r="T128" s="228"/>
      <c r="U128" s="37"/>
      <c r="V128" s="29"/>
      <c r="W128" s="130"/>
      <c r="X128" s="130"/>
      <c r="Y128" s="130"/>
      <c r="Z128" s="130"/>
      <c r="AA128" s="131"/>
      <c r="AE128" s="139"/>
      <c r="AF128" s="139"/>
      <c r="AG128" s="140"/>
      <c r="AH128" s="270"/>
      <c r="AI128" s="271"/>
      <c r="AJ128" s="271"/>
      <c r="AK128" s="271"/>
      <c r="AL128" s="141"/>
      <c r="AM128" s="142"/>
      <c r="AN128" s="272"/>
      <c r="AO128" s="271"/>
      <c r="AP128" s="272"/>
      <c r="AQ128" s="271"/>
      <c r="AR128" s="271"/>
      <c r="AS128" s="271"/>
      <c r="AT128" s="14" t="s">
        <v>150</v>
      </c>
      <c r="AU128" s="14" t="s">
        <v>155</v>
      </c>
      <c r="AY128" s="14" t="s">
        <v>149</v>
      </c>
      <c r="BE128" s="132">
        <f>IF(U128="základná",N128,0)</f>
        <v>0</v>
      </c>
      <c r="BF128" s="132">
        <f>IF(U128="znížená",N128,0)</f>
        <v>0</v>
      </c>
      <c r="BG128" s="132">
        <f>IF(U128="zákl. prenesená",N128,0)</f>
        <v>0</v>
      </c>
      <c r="BH128" s="132">
        <f>IF(U128="zníž. prenesená",N128,0)</f>
        <v>0</v>
      </c>
      <c r="BI128" s="132">
        <f>IF(U128="nulová",N128,0)</f>
        <v>0</v>
      </c>
      <c r="BJ128" s="14" t="s">
        <v>155</v>
      </c>
      <c r="BK128" s="132">
        <f>ROUND(L128*K128,2)</f>
        <v>0</v>
      </c>
      <c r="BL128" s="14" t="s">
        <v>154</v>
      </c>
      <c r="BM128" s="14" t="s">
        <v>171</v>
      </c>
    </row>
    <row r="129" spans="2:63" s="9" customFormat="1" ht="36.75" customHeight="1">
      <c r="B129" s="119"/>
      <c r="C129" s="136"/>
      <c r="D129" s="137" t="s">
        <v>116</v>
      </c>
      <c r="E129" s="137"/>
      <c r="F129" s="231"/>
      <c r="G129" s="231"/>
      <c r="H129" s="231"/>
      <c r="I129" s="231"/>
      <c r="J129" s="137"/>
      <c r="K129" s="137"/>
      <c r="L129" s="137"/>
      <c r="M129" s="137"/>
      <c r="N129" s="279">
        <f>BK129</f>
        <v>0</v>
      </c>
      <c r="O129" s="280"/>
      <c r="P129" s="280"/>
      <c r="Q129" s="280"/>
      <c r="R129" s="121"/>
      <c r="S129" s="1"/>
      <c r="T129" s="228"/>
      <c r="U129" s="37"/>
      <c r="V129" s="29"/>
      <c r="W129" s="130"/>
      <c r="X129" s="130"/>
      <c r="Y129" s="130"/>
      <c r="Z129" s="130"/>
      <c r="AA129" s="131"/>
      <c r="AB129" s="1"/>
      <c r="AC129" s="1"/>
      <c r="AD129" s="1"/>
      <c r="AE129" s="136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279"/>
      <c r="AQ129" s="280"/>
      <c r="AR129" s="280"/>
      <c r="AS129" s="280"/>
      <c r="AT129" s="126" t="s">
        <v>71</v>
      </c>
      <c r="AU129" s="126" t="s">
        <v>72</v>
      </c>
      <c r="AY129" s="125" t="s">
        <v>149</v>
      </c>
      <c r="BK129" s="127">
        <f>BK130</f>
        <v>0</v>
      </c>
    </row>
    <row r="130" spans="2:63" s="9" customFormat="1" ht="19.5" customHeight="1">
      <c r="B130" s="119"/>
      <c r="C130" s="136"/>
      <c r="D130" s="138" t="s">
        <v>871</v>
      </c>
      <c r="E130" s="138"/>
      <c r="F130" s="230"/>
      <c r="G130" s="230"/>
      <c r="H130" s="230"/>
      <c r="I130" s="230"/>
      <c r="J130" s="138"/>
      <c r="K130" s="138"/>
      <c r="L130" s="138"/>
      <c r="M130" s="138"/>
      <c r="N130" s="281">
        <f>BK130</f>
        <v>0</v>
      </c>
      <c r="O130" s="282"/>
      <c r="P130" s="282"/>
      <c r="Q130" s="282"/>
      <c r="R130" s="121"/>
      <c r="S130" s="1"/>
      <c r="T130" s="228"/>
      <c r="U130" s="37"/>
      <c r="V130" s="29"/>
      <c r="W130" s="130"/>
      <c r="X130" s="130"/>
      <c r="Y130" s="130"/>
      <c r="Z130" s="130"/>
      <c r="AA130" s="131"/>
      <c r="AB130" s="1"/>
      <c r="AC130" s="1"/>
      <c r="AD130" s="1"/>
      <c r="AE130" s="136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281"/>
      <c r="AQ130" s="282"/>
      <c r="AR130" s="282"/>
      <c r="AS130" s="282"/>
      <c r="AT130" s="126" t="s">
        <v>71</v>
      </c>
      <c r="AU130" s="126" t="s">
        <v>79</v>
      </c>
      <c r="AY130" s="125" t="s">
        <v>149</v>
      </c>
      <c r="BK130" s="127">
        <f>SUM(BK131:BK133)</f>
        <v>0</v>
      </c>
    </row>
    <row r="131" spans="2:65" s="1" customFormat="1" ht="31.5" customHeight="1">
      <c r="B131" s="128"/>
      <c r="C131" s="139" t="s">
        <v>176</v>
      </c>
      <c r="D131" s="139" t="s">
        <v>150</v>
      </c>
      <c r="E131" s="140" t="s">
        <v>881</v>
      </c>
      <c r="F131" s="306" t="s">
        <v>882</v>
      </c>
      <c r="G131" s="307"/>
      <c r="H131" s="307"/>
      <c r="I131" s="307"/>
      <c r="J131" s="141" t="s">
        <v>266</v>
      </c>
      <c r="K131" s="142">
        <v>153</v>
      </c>
      <c r="L131" s="272"/>
      <c r="M131" s="271"/>
      <c r="N131" s="272">
        <f>ROUND(L131*K131,2)</f>
        <v>0</v>
      </c>
      <c r="O131" s="271"/>
      <c r="P131" s="271"/>
      <c r="Q131" s="271"/>
      <c r="R131" s="129"/>
      <c r="T131" s="228"/>
      <c r="U131" s="37"/>
      <c r="V131" s="29"/>
      <c r="W131" s="130"/>
      <c r="X131" s="130"/>
      <c r="Y131" s="130"/>
      <c r="Z131" s="130"/>
      <c r="AA131" s="131"/>
      <c r="AE131" s="139"/>
      <c r="AF131" s="139"/>
      <c r="AG131" s="140"/>
      <c r="AH131" s="270"/>
      <c r="AI131" s="271"/>
      <c r="AJ131" s="271"/>
      <c r="AK131" s="271"/>
      <c r="AL131" s="141"/>
      <c r="AM131" s="142"/>
      <c r="AN131" s="272"/>
      <c r="AO131" s="271"/>
      <c r="AP131" s="272"/>
      <c r="AQ131" s="271"/>
      <c r="AR131" s="271"/>
      <c r="AS131" s="271"/>
      <c r="AT131" s="14" t="s">
        <v>150</v>
      </c>
      <c r="AU131" s="14" t="s">
        <v>155</v>
      </c>
      <c r="AY131" s="14" t="s">
        <v>149</v>
      </c>
      <c r="BE131" s="132">
        <f>IF(U131="základná",N131,0)</f>
        <v>0</v>
      </c>
      <c r="BF131" s="132">
        <f>IF(U131="znížená",N131,0)</f>
        <v>0</v>
      </c>
      <c r="BG131" s="132">
        <f>IF(U131="zákl. prenesená",N131,0)</f>
        <v>0</v>
      </c>
      <c r="BH131" s="132">
        <f>IF(U131="zníž. prenesená",N131,0)</f>
        <v>0</v>
      </c>
      <c r="BI131" s="132">
        <f>IF(U131="nulová",N131,0)</f>
        <v>0</v>
      </c>
      <c r="BJ131" s="14" t="s">
        <v>155</v>
      </c>
      <c r="BK131" s="132">
        <f>ROUND(L131*K131,2)</f>
        <v>0</v>
      </c>
      <c r="BL131" s="14" t="s">
        <v>154</v>
      </c>
      <c r="BM131" s="14" t="s">
        <v>176</v>
      </c>
    </row>
    <row r="132" spans="2:65" s="1" customFormat="1" ht="44.25" customHeight="1">
      <c r="B132" s="128"/>
      <c r="C132" s="144" t="s">
        <v>180</v>
      </c>
      <c r="D132" s="144" t="s">
        <v>252</v>
      </c>
      <c r="E132" s="145" t="s">
        <v>883</v>
      </c>
      <c r="F132" s="308" t="s">
        <v>1596</v>
      </c>
      <c r="G132" s="309"/>
      <c r="H132" s="309"/>
      <c r="I132" s="309"/>
      <c r="J132" s="146" t="s">
        <v>266</v>
      </c>
      <c r="K132" s="147">
        <v>153</v>
      </c>
      <c r="L132" s="278"/>
      <c r="M132" s="277"/>
      <c r="N132" s="278">
        <f>ROUND(L132*K132,2)</f>
        <v>0</v>
      </c>
      <c r="O132" s="271"/>
      <c r="P132" s="271"/>
      <c r="Q132" s="271"/>
      <c r="R132" s="129"/>
      <c r="T132" s="228"/>
      <c r="U132" s="37"/>
      <c r="V132" s="29"/>
      <c r="W132" s="130"/>
      <c r="X132" s="130"/>
      <c r="Y132" s="130"/>
      <c r="Z132" s="130"/>
      <c r="AA132" s="131"/>
      <c r="AE132" s="144"/>
      <c r="AF132" s="144"/>
      <c r="AG132" s="145"/>
      <c r="AH132" s="276"/>
      <c r="AI132" s="277"/>
      <c r="AJ132" s="277"/>
      <c r="AK132" s="277"/>
      <c r="AL132" s="146"/>
      <c r="AM132" s="147"/>
      <c r="AN132" s="278"/>
      <c r="AO132" s="277"/>
      <c r="AP132" s="278"/>
      <c r="AQ132" s="271"/>
      <c r="AR132" s="271"/>
      <c r="AS132" s="271"/>
      <c r="AT132" s="14" t="s">
        <v>252</v>
      </c>
      <c r="AU132" s="14" t="s">
        <v>155</v>
      </c>
      <c r="AY132" s="14" t="s">
        <v>149</v>
      </c>
      <c r="BE132" s="132">
        <f>IF(U132="základná",N132,0)</f>
        <v>0</v>
      </c>
      <c r="BF132" s="132">
        <f>IF(U132="znížená",N132,0)</f>
        <v>0</v>
      </c>
      <c r="BG132" s="132">
        <f>IF(U132="zákl. prenesená",N132,0)</f>
        <v>0</v>
      </c>
      <c r="BH132" s="132">
        <f>IF(U132="zníž. prenesená",N132,0)</f>
        <v>0</v>
      </c>
      <c r="BI132" s="132">
        <f>IF(U132="nulová",N132,0)</f>
        <v>0</v>
      </c>
      <c r="BJ132" s="14" t="s">
        <v>155</v>
      </c>
      <c r="BK132" s="132">
        <f>ROUND(L132*K132,2)</f>
        <v>0</v>
      </c>
      <c r="BL132" s="14" t="s">
        <v>154</v>
      </c>
      <c r="BM132" s="14" t="s">
        <v>180</v>
      </c>
    </row>
    <row r="133" spans="2:65" s="1" customFormat="1" ht="31.5" customHeight="1">
      <c r="B133" s="128"/>
      <c r="C133" s="139" t="s">
        <v>185</v>
      </c>
      <c r="D133" s="139" t="s">
        <v>150</v>
      </c>
      <c r="E133" s="140" t="s">
        <v>884</v>
      </c>
      <c r="F133" s="306" t="s">
        <v>885</v>
      </c>
      <c r="G133" s="307"/>
      <c r="H133" s="307"/>
      <c r="I133" s="307"/>
      <c r="J133" s="141" t="s">
        <v>210</v>
      </c>
      <c r="K133" s="142">
        <v>1</v>
      </c>
      <c r="L133" s="272"/>
      <c r="M133" s="271"/>
      <c r="N133" s="272">
        <f>ROUND(L133*K133,2)</f>
        <v>0</v>
      </c>
      <c r="O133" s="271"/>
      <c r="P133" s="271"/>
      <c r="Q133" s="271"/>
      <c r="R133" s="129"/>
      <c r="T133" s="228"/>
      <c r="U133" s="37"/>
      <c r="V133" s="29"/>
      <c r="W133" s="130"/>
      <c r="X133" s="130"/>
      <c r="Y133" s="130"/>
      <c r="Z133" s="130"/>
      <c r="AA133" s="131"/>
      <c r="AE133" s="139"/>
      <c r="AF133" s="139"/>
      <c r="AG133" s="140"/>
      <c r="AH133" s="270"/>
      <c r="AI133" s="271"/>
      <c r="AJ133" s="271"/>
      <c r="AK133" s="271"/>
      <c r="AL133" s="141"/>
      <c r="AM133" s="142"/>
      <c r="AN133" s="272"/>
      <c r="AO133" s="271"/>
      <c r="AP133" s="272"/>
      <c r="AQ133" s="271"/>
      <c r="AR133" s="271"/>
      <c r="AS133" s="271"/>
      <c r="AT133" s="14" t="s">
        <v>150</v>
      </c>
      <c r="AU133" s="14" t="s">
        <v>155</v>
      </c>
      <c r="AY133" s="14" t="s">
        <v>149</v>
      </c>
      <c r="BE133" s="132">
        <f>IF(U133="základná",N133,0)</f>
        <v>0</v>
      </c>
      <c r="BF133" s="132">
        <f>IF(U133="znížená",N133,0)</f>
        <v>0</v>
      </c>
      <c r="BG133" s="132">
        <f>IF(U133="zákl. prenesená",N133,0)</f>
        <v>0</v>
      </c>
      <c r="BH133" s="132">
        <f>IF(U133="zníž. prenesená",N133,0)</f>
        <v>0</v>
      </c>
      <c r="BI133" s="132">
        <f>IF(U133="nulová",N133,0)</f>
        <v>0</v>
      </c>
      <c r="BJ133" s="14" t="s">
        <v>155</v>
      </c>
      <c r="BK133" s="132">
        <f>ROUND(L133*K133,2)</f>
        <v>0</v>
      </c>
      <c r="BL133" s="14" t="s">
        <v>154</v>
      </c>
      <c r="BM133" s="14" t="s">
        <v>185</v>
      </c>
    </row>
    <row r="134" spans="2:63" s="9" customFormat="1" ht="36.75" customHeight="1">
      <c r="B134" s="119"/>
      <c r="C134" s="136"/>
      <c r="D134" s="137" t="s">
        <v>872</v>
      </c>
      <c r="E134" s="137"/>
      <c r="F134" s="231"/>
      <c r="G134" s="231"/>
      <c r="H134" s="231"/>
      <c r="I134" s="231"/>
      <c r="J134" s="137"/>
      <c r="K134" s="137"/>
      <c r="L134" s="137"/>
      <c r="M134" s="137"/>
      <c r="N134" s="304">
        <f>BK134</f>
        <v>0</v>
      </c>
      <c r="O134" s="305"/>
      <c r="P134" s="305"/>
      <c r="Q134" s="305"/>
      <c r="R134" s="121"/>
      <c r="S134" s="1"/>
      <c r="T134" s="228"/>
      <c r="U134" s="37"/>
      <c r="V134" s="29"/>
      <c r="W134" s="130"/>
      <c r="X134" s="130"/>
      <c r="Y134" s="130"/>
      <c r="Z134" s="130"/>
      <c r="AA134" s="131"/>
      <c r="AB134" s="1"/>
      <c r="AC134" s="1"/>
      <c r="AD134" s="1"/>
      <c r="AE134" s="136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304"/>
      <c r="AQ134" s="305"/>
      <c r="AR134" s="305"/>
      <c r="AS134" s="305"/>
      <c r="AT134" s="126" t="s">
        <v>71</v>
      </c>
      <c r="AU134" s="126" t="s">
        <v>72</v>
      </c>
      <c r="AY134" s="125" t="s">
        <v>149</v>
      </c>
      <c r="BK134" s="127">
        <f>SUM(BK135:BK159)</f>
        <v>0</v>
      </c>
    </row>
    <row r="135" spans="2:65" s="1" customFormat="1" ht="31.5" customHeight="1">
      <c r="B135" s="128"/>
      <c r="C135" s="139" t="s">
        <v>189</v>
      </c>
      <c r="D135" s="139" t="s">
        <v>150</v>
      </c>
      <c r="E135" s="140" t="s">
        <v>886</v>
      </c>
      <c r="F135" s="306" t="s">
        <v>887</v>
      </c>
      <c r="G135" s="307"/>
      <c r="H135" s="307"/>
      <c r="I135" s="307"/>
      <c r="J135" s="141" t="s">
        <v>266</v>
      </c>
      <c r="K135" s="142">
        <v>350</v>
      </c>
      <c r="L135" s="272"/>
      <c r="M135" s="271"/>
      <c r="N135" s="272">
        <f aca="true" t="shared" si="0" ref="N135:N159">ROUND(L135*K135,2)</f>
        <v>0</v>
      </c>
      <c r="O135" s="271"/>
      <c r="P135" s="271"/>
      <c r="Q135" s="271"/>
      <c r="R135" s="129"/>
      <c r="T135" s="228"/>
      <c r="U135" s="37"/>
      <c r="V135" s="29"/>
      <c r="W135" s="130"/>
      <c r="X135" s="130"/>
      <c r="Y135" s="130"/>
      <c r="Z135" s="130"/>
      <c r="AA135" s="131"/>
      <c r="AE135" s="139"/>
      <c r="AF135" s="139"/>
      <c r="AG135" s="140"/>
      <c r="AH135" s="270"/>
      <c r="AI135" s="271"/>
      <c r="AJ135" s="271"/>
      <c r="AK135" s="271"/>
      <c r="AL135" s="141"/>
      <c r="AM135" s="142"/>
      <c r="AN135" s="272"/>
      <c r="AO135" s="271"/>
      <c r="AP135" s="272"/>
      <c r="AQ135" s="271"/>
      <c r="AR135" s="271"/>
      <c r="AS135" s="271"/>
      <c r="AT135" s="14" t="s">
        <v>150</v>
      </c>
      <c r="AU135" s="14" t="s">
        <v>79</v>
      </c>
      <c r="AY135" s="14" t="s">
        <v>149</v>
      </c>
      <c r="BE135" s="132">
        <f aca="true" t="shared" si="1" ref="BE135:BE159">IF(U135="základná",N135,0)</f>
        <v>0</v>
      </c>
      <c r="BF135" s="132">
        <f aca="true" t="shared" si="2" ref="BF135:BF159">IF(U135="znížená",N135,0)</f>
        <v>0</v>
      </c>
      <c r="BG135" s="132">
        <f aca="true" t="shared" si="3" ref="BG135:BG159">IF(U135="zákl. prenesená",N135,0)</f>
        <v>0</v>
      </c>
      <c r="BH135" s="132">
        <f aca="true" t="shared" si="4" ref="BH135:BH159">IF(U135="zníž. prenesená",N135,0)</f>
        <v>0</v>
      </c>
      <c r="BI135" s="132">
        <f aca="true" t="shared" si="5" ref="BI135:BI159">IF(U135="nulová",N135,0)</f>
        <v>0</v>
      </c>
      <c r="BJ135" s="14" t="s">
        <v>155</v>
      </c>
      <c r="BK135" s="132">
        <f aca="true" t="shared" si="6" ref="BK135:BK159">ROUND(L135*K135,2)</f>
        <v>0</v>
      </c>
      <c r="BL135" s="14" t="s">
        <v>154</v>
      </c>
      <c r="BM135" s="14" t="s">
        <v>189</v>
      </c>
    </row>
    <row r="136" spans="2:65" s="1" customFormat="1" ht="31.5" customHeight="1">
      <c r="B136" s="128"/>
      <c r="C136" s="139" t="s">
        <v>192</v>
      </c>
      <c r="D136" s="139" t="s">
        <v>150</v>
      </c>
      <c r="E136" s="140" t="s">
        <v>888</v>
      </c>
      <c r="F136" s="306" t="s">
        <v>889</v>
      </c>
      <c r="G136" s="307"/>
      <c r="H136" s="307"/>
      <c r="I136" s="307"/>
      <c r="J136" s="141" t="s">
        <v>266</v>
      </c>
      <c r="K136" s="142">
        <v>1</v>
      </c>
      <c r="L136" s="272"/>
      <c r="M136" s="271"/>
      <c r="N136" s="272">
        <f t="shared" si="0"/>
        <v>0</v>
      </c>
      <c r="O136" s="271"/>
      <c r="P136" s="271"/>
      <c r="Q136" s="271"/>
      <c r="R136" s="129"/>
      <c r="T136" s="228"/>
      <c r="U136" s="37"/>
      <c r="V136" s="29"/>
      <c r="W136" s="130"/>
      <c r="X136" s="130"/>
      <c r="Y136" s="130"/>
      <c r="Z136" s="130"/>
      <c r="AA136" s="131"/>
      <c r="AE136" s="139"/>
      <c r="AF136" s="139"/>
      <c r="AG136" s="140"/>
      <c r="AH136" s="270"/>
      <c r="AI136" s="271"/>
      <c r="AJ136" s="271"/>
      <c r="AK136" s="271"/>
      <c r="AL136" s="141"/>
      <c r="AM136" s="142"/>
      <c r="AN136" s="272"/>
      <c r="AO136" s="271"/>
      <c r="AP136" s="272"/>
      <c r="AQ136" s="271"/>
      <c r="AR136" s="271"/>
      <c r="AS136" s="271"/>
      <c r="AT136" s="14" t="s">
        <v>150</v>
      </c>
      <c r="AU136" s="14" t="s">
        <v>79</v>
      </c>
      <c r="AY136" s="14" t="s">
        <v>149</v>
      </c>
      <c r="BE136" s="132">
        <f t="shared" si="1"/>
        <v>0</v>
      </c>
      <c r="BF136" s="132">
        <f t="shared" si="2"/>
        <v>0</v>
      </c>
      <c r="BG136" s="132">
        <f t="shared" si="3"/>
        <v>0</v>
      </c>
      <c r="BH136" s="132">
        <f t="shared" si="4"/>
        <v>0</v>
      </c>
      <c r="BI136" s="132">
        <f t="shared" si="5"/>
        <v>0</v>
      </c>
      <c r="BJ136" s="14" t="s">
        <v>155</v>
      </c>
      <c r="BK136" s="132">
        <f t="shared" si="6"/>
        <v>0</v>
      </c>
      <c r="BL136" s="14" t="s">
        <v>154</v>
      </c>
      <c r="BM136" s="14" t="s">
        <v>192</v>
      </c>
    </row>
    <row r="137" spans="2:65" s="1" customFormat="1" ht="31.5" customHeight="1">
      <c r="B137" s="128"/>
      <c r="C137" s="139" t="s">
        <v>195</v>
      </c>
      <c r="D137" s="139" t="s">
        <v>150</v>
      </c>
      <c r="E137" s="140" t="s">
        <v>890</v>
      </c>
      <c r="F137" s="306" t="s">
        <v>891</v>
      </c>
      <c r="G137" s="307"/>
      <c r="H137" s="307"/>
      <c r="I137" s="307"/>
      <c r="J137" s="141" t="s">
        <v>266</v>
      </c>
      <c r="K137" s="142">
        <v>1</v>
      </c>
      <c r="L137" s="272"/>
      <c r="M137" s="271"/>
      <c r="N137" s="272">
        <f t="shared" si="0"/>
        <v>0</v>
      </c>
      <c r="O137" s="271"/>
      <c r="P137" s="271"/>
      <c r="Q137" s="271"/>
      <c r="R137" s="129"/>
      <c r="T137" s="228"/>
      <c r="U137" s="37"/>
      <c r="V137" s="29"/>
      <c r="W137" s="130"/>
      <c r="X137" s="130"/>
      <c r="Y137" s="130"/>
      <c r="Z137" s="130"/>
      <c r="AA137" s="131"/>
      <c r="AE137" s="139"/>
      <c r="AF137" s="139"/>
      <c r="AG137" s="140"/>
      <c r="AH137" s="270"/>
      <c r="AI137" s="271"/>
      <c r="AJ137" s="271"/>
      <c r="AK137" s="271"/>
      <c r="AL137" s="141"/>
      <c r="AM137" s="142"/>
      <c r="AN137" s="272"/>
      <c r="AO137" s="271"/>
      <c r="AP137" s="272"/>
      <c r="AQ137" s="271"/>
      <c r="AR137" s="271"/>
      <c r="AS137" s="271"/>
      <c r="AT137" s="14" t="s">
        <v>150</v>
      </c>
      <c r="AU137" s="14" t="s">
        <v>79</v>
      </c>
      <c r="AY137" s="14" t="s">
        <v>149</v>
      </c>
      <c r="BE137" s="132">
        <f t="shared" si="1"/>
        <v>0</v>
      </c>
      <c r="BF137" s="132">
        <f t="shared" si="2"/>
        <v>0</v>
      </c>
      <c r="BG137" s="132">
        <f t="shared" si="3"/>
        <v>0</v>
      </c>
      <c r="BH137" s="132">
        <f t="shared" si="4"/>
        <v>0</v>
      </c>
      <c r="BI137" s="132">
        <f t="shared" si="5"/>
        <v>0</v>
      </c>
      <c r="BJ137" s="14" t="s">
        <v>155</v>
      </c>
      <c r="BK137" s="132">
        <f t="shared" si="6"/>
        <v>0</v>
      </c>
      <c r="BL137" s="14" t="s">
        <v>154</v>
      </c>
      <c r="BM137" s="14" t="s">
        <v>195</v>
      </c>
    </row>
    <row r="138" spans="2:65" s="1" customFormat="1" ht="31.5" customHeight="1">
      <c r="B138" s="128"/>
      <c r="C138" s="139" t="s">
        <v>198</v>
      </c>
      <c r="D138" s="139" t="s">
        <v>150</v>
      </c>
      <c r="E138" s="140" t="s">
        <v>892</v>
      </c>
      <c r="F138" s="306" t="s">
        <v>893</v>
      </c>
      <c r="G138" s="307"/>
      <c r="H138" s="307"/>
      <c r="I138" s="307"/>
      <c r="J138" s="141" t="s">
        <v>266</v>
      </c>
      <c r="K138" s="142">
        <v>160</v>
      </c>
      <c r="L138" s="272"/>
      <c r="M138" s="271"/>
      <c r="N138" s="272">
        <f t="shared" si="0"/>
        <v>0</v>
      </c>
      <c r="O138" s="271"/>
      <c r="P138" s="271"/>
      <c r="Q138" s="271"/>
      <c r="R138" s="129"/>
      <c r="T138" s="228"/>
      <c r="U138" s="37"/>
      <c r="V138" s="29"/>
      <c r="W138" s="130"/>
      <c r="X138" s="130"/>
      <c r="Y138" s="130"/>
      <c r="Z138" s="130"/>
      <c r="AA138" s="131"/>
      <c r="AE138" s="139"/>
      <c r="AF138" s="139"/>
      <c r="AG138" s="140"/>
      <c r="AH138" s="270"/>
      <c r="AI138" s="271"/>
      <c r="AJ138" s="271"/>
      <c r="AK138" s="271"/>
      <c r="AL138" s="141"/>
      <c r="AM138" s="142"/>
      <c r="AN138" s="272"/>
      <c r="AO138" s="271"/>
      <c r="AP138" s="272"/>
      <c r="AQ138" s="271"/>
      <c r="AR138" s="271"/>
      <c r="AS138" s="271"/>
      <c r="AT138" s="14" t="s">
        <v>150</v>
      </c>
      <c r="AU138" s="14" t="s">
        <v>79</v>
      </c>
      <c r="AY138" s="14" t="s">
        <v>149</v>
      </c>
      <c r="BE138" s="132">
        <f t="shared" si="1"/>
        <v>0</v>
      </c>
      <c r="BF138" s="132">
        <f t="shared" si="2"/>
        <v>0</v>
      </c>
      <c r="BG138" s="132">
        <f t="shared" si="3"/>
        <v>0</v>
      </c>
      <c r="BH138" s="132">
        <f t="shared" si="4"/>
        <v>0</v>
      </c>
      <c r="BI138" s="132">
        <f t="shared" si="5"/>
        <v>0</v>
      </c>
      <c r="BJ138" s="14" t="s">
        <v>155</v>
      </c>
      <c r="BK138" s="132">
        <f t="shared" si="6"/>
        <v>0</v>
      </c>
      <c r="BL138" s="14" t="s">
        <v>154</v>
      </c>
      <c r="BM138" s="14" t="s">
        <v>198</v>
      </c>
    </row>
    <row r="139" spans="2:65" s="1" customFormat="1" ht="22.5" customHeight="1">
      <c r="B139" s="128"/>
      <c r="C139" s="139" t="s">
        <v>201</v>
      </c>
      <c r="D139" s="139" t="s">
        <v>150</v>
      </c>
      <c r="E139" s="140" t="s">
        <v>894</v>
      </c>
      <c r="F139" s="306" t="s">
        <v>895</v>
      </c>
      <c r="G139" s="307"/>
      <c r="H139" s="307"/>
      <c r="I139" s="307"/>
      <c r="J139" s="141" t="s">
        <v>183</v>
      </c>
      <c r="K139" s="142">
        <v>140</v>
      </c>
      <c r="L139" s="272"/>
      <c r="M139" s="271"/>
      <c r="N139" s="272">
        <f t="shared" si="0"/>
        <v>0</v>
      </c>
      <c r="O139" s="271"/>
      <c r="P139" s="271"/>
      <c r="Q139" s="271"/>
      <c r="R139" s="129"/>
      <c r="T139" s="228"/>
      <c r="U139" s="37"/>
      <c r="V139" s="29"/>
      <c r="W139" s="130"/>
      <c r="X139" s="130"/>
      <c r="Y139" s="130"/>
      <c r="Z139" s="130"/>
      <c r="AA139" s="131"/>
      <c r="AE139" s="139"/>
      <c r="AF139" s="139"/>
      <c r="AG139" s="140"/>
      <c r="AH139" s="270"/>
      <c r="AI139" s="271"/>
      <c r="AJ139" s="271"/>
      <c r="AK139" s="271"/>
      <c r="AL139" s="141"/>
      <c r="AM139" s="142"/>
      <c r="AN139" s="272"/>
      <c r="AO139" s="271"/>
      <c r="AP139" s="272"/>
      <c r="AQ139" s="271"/>
      <c r="AR139" s="271"/>
      <c r="AS139" s="271"/>
      <c r="AT139" s="14" t="s">
        <v>150</v>
      </c>
      <c r="AU139" s="14" t="s">
        <v>79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201</v>
      </c>
    </row>
    <row r="140" spans="2:65" s="1" customFormat="1" ht="31.5" customHeight="1">
      <c r="B140" s="128"/>
      <c r="C140" s="144" t="s">
        <v>205</v>
      </c>
      <c r="D140" s="144" t="s">
        <v>252</v>
      </c>
      <c r="E140" s="145" t="s">
        <v>896</v>
      </c>
      <c r="F140" s="308" t="s">
        <v>897</v>
      </c>
      <c r="G140" s="309"/>
      <c r="H140" s="309"/>
      <c r="I140" s="309"/>
      <c r="J140" s="146" t="s">
        <v>183</v>
      </c>
      <c r="K140" s="147">
        <v>140</v>
      </c>
      <c r="L140" s="278"/>
      <c r="M140" s="277"/>
      <c r="N140" s="278">
        <f t="shared" si="0"/>
        <v>0</v>
      </c>
      <c r="O140" s="271"/>
      <c r="P140" s="271"/>
      <c r="Q140" s="271"/>
      <c r="R140" s="129"/>
      <c r="T140" s="228"/>
      <c r="U140" s="37"/>
      <c r="V140" s="29"/>
      <c r="W140" s="130"/>
      <c r="X140" s="130"/>
      <c r="Y140" s="130"/>
      <c r="Z140" s="130"/>
      <c r="AA140" s="131"/>
      <c r="AE140" s="144"/>
      <c r="AF140" s="144"/>
      <c r="AG140" s="145"/>
      <c r="AH140" s="276"/>
      <c r="AI140" s="277"/>
      <c r="AJ140" s="277"/>
      <c r="AK140" s="277"/>
      <c r="AL140" s="146"/>
      <c r="AM140" s="147"/>
      <c r="AN140" s="278"/>
      <c r="AO140" s="277"/>
      <c r="AP140" s="278"/>
      <c r="AQ140" s="271"/>
      <c r="AR140" s="271"/>
      <c r="AS140" s="271"/>
      <c r="AT140" s="14" t="s">
        <v>252</v>
      </c>
      <c r="AU140" s="14" t="s">
        <v>79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205</v>
      </c>
    </row>
    <row r="141" spans="2:65" s="1" customFormat="1" ht="31.5" customHeight="1">
      <c r="B141" s="128"/>
      <c r="C141" s="139" t="s">
        <v>208</v>
      </c>
      <c r="D141" s="139" t="s">
        <v>150</v>
      </c>
      <c r="E141" s="140" t="s">
        <v>898</v>
      </c>
      <c r="F141" s="306" t="s">
        <v>899</v>
      </c>
      <c r="G141" s="307"/>
      <c r="H141" s="307"/>
      <c r="I141" s="307"/>
      <c r="J141" s="141" t="s">
        <v>266</v>
      </c>
      <c r="K141" s="142">
        <v>288</v>
      </c>
      <c r="L141" s="272"/>
      <c r="M141" s="271"/>
      <c r="N141" s="272">
        <f t="shared" si="0"/>
        <v>0</v>
      </c>
      <c r="O141" s="271"/>
      <c r="P141" s="271"/>
      <c r="Q141" s="271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270"/>
      <c r="AI141" s="271"/>
      <c r="AJ141" s="271"/>
      <c r="AK141" s="271"/>
      <c r="AL141" s="141"/>
      <c r="AM141" s="142"/>
      <c r="AN141" s="272"/>
      <c r="AO141" s="271"/>
      <c r="AP141" s="272"/>
      <c r="AQ141" s="271"/>
      <c r="AR141" s="271"/>
      <c r="AS141" s="271"/>
      <c r="AT141" s="14" t="s">
        <v>150</v>
      </c>
      <c r="AU141" s="14" t="s">
        <v>79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208</v>
      </c>
    </row>
    <row r="142" spans="2:65" s="1" customFormat="1" ht="31.5" customHeight="1">
      <c r="B142" s="128"/>
      <c r="C142" s="139" t="s">
        <v>212</v>
      </c>
      <c r="D142" s="139" t="s">
        <v>150</v>
      </c>
      <c r="E142" s="140" t="s">
        <v>900</v>
      </c>
      <c r="F142" s="306" t="s">
        <v>901</v>
      </c>
      <c r="G142" s="307"/>
      <c r="H142" s="307"/>
      <c r="I142" s="307"/>
      <c r="J142" s="141" t="s">
        <v>266</v>
      </c>
      <c r="K142" s="142">
        <v>74</v>
      </c>
      <c r="L142" s="272"/>
      <c r="M142" s="271"/>
      <c r="N142" s="272">
        <f t="shared" si="0"/>
        <v>0</v>
      </c>
      <c r="O142" s="271"/>
      <c r="P142" s="271"/>
      <c r="Q142" s="271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270"/>
      <c r="AI142" s="271"/>
      <c r="AJ142" s="271"/>
      <c r="AK142" s="271"/>
      <c r="AL142" s="141"/>
      <c r="AM142" s="142"/>
      <c r="AN142" s="272"/>
      <c r="AO142" s="271"/>
      <c r="AP142" s="272"/>
      <c r="AQ142" s="271"/>
      <c r="AR142" s="271"/>
      <c r="AS142" s="271"/>
      <c r="AT142" s="14" t="s">
        <v>150</v>
      </c>
      <c r="AU142" s="14" t="s">
        <v>79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212</v>
      </c>
    </row>
    <row r="143" spans="2:65" s="1" customFormat="1" ht="31.5" customHeight="1">
      <c r="B143" s="128"/>
      <c r="C143" s="139" t="s">
        <v>216</v>
      </c>
      <c r="D143" s="139" t="s">
        <v>150</v>
      </c>
      <c r="E143" s="140" t="s">
        <v>902</v>
      </c>
      <c r="F143" s="306" t="s">
        <v>903</v>
      </c>
      <c r="G143" s="307"/>
      <c r="H143" s="307"/>
      <c r="I143" s="307"/>
      <c r="J143" s="141" t="s">
        <v>266</v>
      </c>
      <c r="K143" s="142">
        <v>120</v>
      </c>
      <c r="L143" s="272"/>
      <c r="M143" s="271"/>
      <c r="N143" s="272">
        <f t="shared" si="0"/>
        <v>0</v>
      </c>
      <c r="O143" s="271"/>
      <c r="P143" s="271"/>
      <c r="Q143" s="271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270"/>
      <c r="AI143" s="271"/>
      <c r="AJ143" s="271"/>
      <c r="AK143" s="271"/>
      <c r="AL143" s="141"/>
      <c r="AM143" s="142"/>
      <c r="AN143" s="272"/>
      <c r="AO143" s="271"/>
      <c r="AP143" s="272"/>
      <c r="AQ143" s="271"/>
      <c r="AR143" s="271"/>
      <c r="AS143" s="271"/>
      <c r="AT143" s="14" t="s">
        <v>150</v>
      </c>
      <c r="AU143" s="14" t="s">
        <v>79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216</v>
      </c>
    </row>
    <row r="144" spans="2:65" s="1" customFormat="1" ht="31.5" customHeight="1">
      <c r="B144" s="128"/>
      <c r="C144" s="139" t="s">
        <v>220</v>
      </c>
      <c r="D144" s="139" t="s">
        <v>150</v>
      </c>
      <c r="E144" s="140" t="s">
        <v>904</v>
      </c>
      <c r="F144" s="306" t="s">
        <v>905</v>
      </c>
      <c r="G144" s="307"/>
      <c r="H144" s="307"/>
      <c r="I144" s="307"/>
      <c r="J144" s="141" t="s">
        <v>266</v>
      </c>
      <c r="K144" s="142">
        <v>52</v>
      </c>
      <c r="L144" s="272"/>
      <c r="M144" s="271"/>
      <c r="N144" s="272">
        <f t="shared" si="0"/>
        <v>0</v>
      </c>
      <c r="O144" s="271"/>
      <c r="P144" s="271"/>
      <c r="Q144" s="271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270"/>
      <c r="AI144" s="271"/>
      <c r="AJ144" s="271"/>
      <c r="AK144" s="271"/>
      <c r="AL144" s="141"/>
      <c r="AM144" s="142"/>
      <c r="AN144" s="272"/>
      <c r="AO144" s="271"/>
      <c r="AP144" s="272"/>
      <c r="AQ144" s="271"/>
      <c r="AR144" s="271"/>
      <c r="AS144" s="271"/>
      <c r="AT144" s="14" t="s">
        <v>150</v>
      </c>
      <c r="AU144" s="14" t="s">
        <v>79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220</v>
      </c>
    </row>
    <row r="145" spans="2:65" s="1" customFormat="1" ht="31.5" customHeight="1">
      <c r="B145" s="128"/>
      <c r="C145" s="139" t="s">
        <v>8</v>
      </c>
      <c r="D145" s="139" t="s">
        <v>150</v>
      </c>
      <c r="E145" s="140" t="s">
        <v>906</v>
      </c>
      <c r="F145" s="306" t="s">
        <v>907</v>
      </c>
      <c r="G145" s="307"/>
      <c r="H145" s="307"/>
      <c r="I145" s="307"/>
      <c r="J145" s="141" t="s">
        <v>266</v>
      </c>
      <c r="K145" s="142">
        <v>70</v>
      </c>
      <c r="L145" s="272"/>
      <c r="M145" s="271"/>
      <c r="N145" s="272">
        <f t="shared" si="0"/>
        <v>0</v>
      </c>
      <c r="O145" s="271"/>
      <c r="P145" s="271"/>
      <c r="Q145" s="271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270"/>
      <c r="AI145" s="271"/>
      <c r="AJ145" s="271"/>
      <c r="AK145" s="271"/>
      <c r="AL145" s="141"/>
      <c r="AM145" s="142"/>
      <c r="AN145" s="272"/>
      <c r="AO145" s="271"/>
      <c r="AP145" s="272"/>
      <c r="AQ145" s="271"/>
      <c r="AR145" s="271"/>
      <c r="AS145" s="271"/>
      <c r="AT145" s="14" t="s">
        <v>150</v>
      </c>
      <c r="AU145" s="14" t="s">
        <v>79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8</v>
      </c>
    </row>
    <row r="146" spans="2:65" s="1" customFormat="1" ht="31.5" customHeight="1">
      <c r="B146" s="128"/>
      <c r="C146" s="139" t="s">
        <v>227</v>
      </c>
      <c r="D146" s="139" t="s">
        <v>150</v>
      </c>
      <c r="E146" s="140" t="s">
        <v>908</v>
      </c>
      <c r="F146" s="306" t="s">
        <v>909</v>
      </c>
      <c r="G146" s="307"/>
      <c r="H146" s="307"/>
      <c r="I146" s="307"/>
      <c r="J146" s="141" t="s">
        <v>266</v>
      </c>
      <c r="K146" s="142">
        <v>60</v>
      </c>
      <c r="L146" s="272"/>
      <c r="M146" s="271"/>
      <c r="N146" s="272">
        <f t="shared" si="0"/>
        <v>0</v>
      </c>
      <c r="O146" s="271"/>
      <c r="P146" s="271"/>
      <c r="Q146" s="271"/>
      <c r="R146" s="129"/>
      <c r="T146" s="228"/>
      <c r="U146" s="37"/>
      <c r="V146" s="29"/>
      <c r="W146" s="130"/>
      <c r="X146" s="130"/>
      <c r="Y146" s="130"/>
      <c r="Z146" s="130"/>
      <c r="AA146" s="131"/>
      <c r="AE146" s="139"/>
      <c r="AF146" s="139"/>
      <c r="AG146" s="140"/>
      <c r="AH146" s="270"/>
      <c r="AI146" s="271"/>
      <c r="AJ146" s="271"/>
      <c r="AK146" s="271"/>
      <c r="AL146" s="141"/>
      <c r="AM146" s="142"/>
      <c r="AN146" s="272"/>
      <c r="AO146" s="271"/>
      <c r="AP146" s="272"/>
      <c r="AQ146" s="271"/>
      <c r="AR146" s="271"/>
      <c r="AS146" s="271"/>
      <c r="AT146" s="14" t="s">
        <v>150</v>
      </c>
      <c r="AU146" s="14" t="s">
        <v>79</v>
      </c>
      <c r="AY146" s="14" t="s">
        <v>149</v>
      </c>
      <c r="BE146" s="132">
        <f t="shared" si="1"/>
        <v>0</v>
      </c>
      <c r="BF146" s="132">
        <f t="shared" si="2"/>
        <v>0</v>
      </c>
      <c r="BG146" s="132">
        <f t="shared" si="3"/>
        <v>0</v>
      </c>
      <c r="BH146" s="132">
        <f t="shared" si="4"/>
        <v>0</v>
      </c>
      <c r="BI146" s="132">
        <f t="shared" si="5"/>
        <v>0</v>
      </c>
      <c r="BJ146" s="14" t="s">
        <v>155</v>
      </c>
      <c r="BK146" s="132">
        <f t="shared" si="6"/>
        <v>0</v>
      </c>
      <c r="BL146" s="14" t="s">
        <v>154</v>
      </c>
      <c r="BM146" s="14" t="s">
        <v>227</v>
      </c>
    </row>
    <row r="147" spans="2:65" s="1" customFormat="1" ht="31.5" customHeight="1">
      <c r="B147" s="128"/>
      <c r="C147" s="139" t="s">
        <v>231</v>
      </c>
      <c r="D147" s="139" t="s">
        <v>150</v>
      </c>
      <c r="E147" s="140" t="s">
        <v>910</v>
      </c>
      <c r="F147" s="306" t="s">
        <v>911</v>
      </c>
      <c r="G147" s="307"/>
      <c r="H147" s="307"/>
      <c r="I147" s="307"/>
      <c r="J147" s="141" t="s">
        <v>266</v>
      </c>
      <c r="K147" s="142">
        <v>54</v>
      </c>
      <c r="L147" s="272"/>
      <c r="M147" s="271"/>
      <c r="N147" s="272">
        <f t="shared" si="0"/>
        <v>0</v>
      </c>
      <c r="O147" s="271"/>
      <c r="P147" s="271"/>
      <c r="Q147" s="271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270"/>
      <c r="AI147" s="271"/>
      <c r="AJ147" s="271"/>
      <c r="AK147" s="271"/>
      <c r="AL147" s="141"/>
      <c r="AM147" s="142"/>
      <c r="AN147" s="272"/>
      <c r="AO147" s="271"/>
      <c r="AP147" s="272"/>
      <c r="AQ147" s="271"/>
      <c r="AR147" s="271"/>
      <c r="AS147" s="271"/>
      <c r="AT147" s="14" t="s">
        <v>150</v>
      </c>
      <c r="AU147" s="14" t="s">
        <v>79</v>
      </c>
      <c r="AY147" s="14" t="s">
        <v>149</v>
      </c>
      <c r="BE147" s="132">
        <f t="shared" si="1"/>
        <v>0</v>
      </c>
      <c r="BF147" s="132">
        <f t="shared" si="2"/>
        <v>0</v>
      </c>
      <c r="BG147" s="132">
        <f t="shared" si="3"/>
        <v>0</v>
      </c>
      <c r="BH147" s="132">
        <f t="shared" si="4"/>
        <v>0</v>
      </c>
      <c r="BI147" s="132">
        <f t="shared" si="5"/>
        <v>0</v>
      </c>
      <c r="BJ147" s="14" t="s">
        <v>155</v>
      </c>
      <c r="BK147" s="132">
        <f t="shared" si="6"/>
        <v>0</v>
      </c>
      <c r="BL147" s="14" t="s">
        <v>154</v>
      </c>
      <c r="BM147" s="14" t="s">
        <v>231</v>
      </c>
    </row>
    <row r="148" spans="2:65" s="1" customFormat="1" ht="22.5" customHeight="1">
      <c r="B148" s="128"/>
      <c r="C148" s="139" t="s">
        <v>235</v>
      </c>
      <c r="D148" s="139" t="s">
        <v>150</v>
      </c>
      <c r="E148" s="140" t="s">
        <v>912</v>
      </c>
      <c r="F148" s="306" t="s">
        <v>913</v>
      </c>
      <c r="G148" s="307"/>
      <c r="H148" s="307"/>
      <c r="I148" s="307"/>
      <c r="J148" s="141" t="s">
        <v>183</v>
      </c>
      <c r="K148" s="142">
        <v>10</v>
      </c>
      <c r="L148" s="272"/>
      <c r="M148" s="271"/>
      <c r="N148" s="272">
        <f t="shared" si="0"/>
        <v>0</v>
      </c>
      <c r="O148" s="271"/>
      <c r="P148" s="271"/>
      <c r="Q148" s="271"/>
      <c r="R148" s="129"/>
      <c r="T148" s="228"/>
      <c r="U148" s="37"/>
      <c r="V148" s="29"/>
      <c r="W148" s="130"/>
      <c r="X148" s="130"/>
      <c r="Y148" s="130"/>
      <c r="Z148" s="130"/>
      <c r="AA148" s="131"/>
      <c r="AE148" s="139"/>
      <c r="AF148" s="139"/>
      <c r="AG148" s="140"/>
      <c r="AH148" s="270"/>
      <c r="AI148" s="271"/>
      <c r="AJ148" s="271"/>
      <c r="AK148" s="271"/>
      <c r="AL148" s="141"/>
      <c r="AM148" s="142"/>
      <c r="AN148" s="272"/>
      <c r="AO148" s="271"/>
      <c r="AP148" s="272"/>
      <c r="AQ148" s="271"/>
      <c r="AR148" s="271"/>
      <c r="AS148" s="271"/>
      <c r="AT148" s="14" t="s">
        <v>150</v>
      </c>
      <c r="AU148" s="14" t="s">
        <v>79</v>
      </c>
      <c r="AY148" s="14" t="s">
        <v>149</v>
      </c>
      <c r="BE148" s="132">
        <f t="shared" si="1"/>
        <v>0</v>
      </c>
      <c r="BF148" s="132">
        <f t="shared" si="2"/>
        <v>0</v>
      </c>
      <c r="BG148" s="132">
        <f t="shared" si="3"/>
        <v>0</v>
      </c>
      <c r="BH148" s="132">
        <f t="shared" si="4"/>
        <v>0</v>
      </c>
      <c r="BI148" s="132">
        <f t="shared" si="5"/>
        <v>0</v>
      </c>
      <c r="BJ148" s="14" t="s">
        <v>155</v>
      </c>
      <c r="BK148" s="132">
        <f t="shared" si="6"/>
        <v>0</v>
      </c>
      <c r="BL148" s="14" t="s">
        <v>154</v>
      </c>
      <c r="BM148" s="14" t="s">
        <v>235</v>
      </c>
    </row>
    <row r="149" spans="2:65" s="1" customFormat="1" ht="31.5" customHeight="1">
      <c r="B149" s="128"/>
      <c r="C149" s="144" t="s">
        <v>239</v>
      </c>
      <c r="D149" s="144" t="s">
        <v>252</v>
      </c>
      <c r="E149" s="145" t="s">
        <v>914</v>
      </c>
      <c r="F149" s="308" t="s">
        <v>915</v>
      </c>
      <c r="G149" s="309"/>
      <c r="H149" s="309"/>
      <c r="I149" s="309"/>
      <c r="J149" s="146" t="s">
        <v>183</v>
      </c>
      <c r="K149" s="147">
        <v>10</v>
      </c>
      <c r="L149" s="278"/>
      <c r="M149" s="277"/>
      <c r="N149" s="278">
        <f t="shared" si="0"/>
        <v>0</v>
      </c>
      <c r="O149" s="271"/>
      <c r="P149" s="271"/>
      <c r="Q149" s="271"/>
      <c r="R149" s="129"/>
      <c r="T149" s="228"/>
      <c r="U149" s="37"/>
      <c r="V149" s="29"/>
      <c r="W149" s="130"/>
      <c r="X149" s="130"/>
      <c r="Y149" s="130"/>
      <c r="Z149" s="130"/>
      <c r="AA149" s="131"/>
      <c r="AE149" s="144"/>
      <c r="AF149" s="144"/>
      <c r="AG149" s="145"/>
      <c r="AH149" s="276"/>
      <c r="AI149" s="277"/>
      <c r="AJ149" s="277"/>
      <c r="AK149" s="277"/>
      <c r="AL149" s="146"/>
      <c r="AM149" s="147"/>
      <c r="AN149" s="278"/>
      <c r="AO149" s="277"/>
      <c r="AP149" s="278"/>
      <c r="AQ149" s="271"/>
      <c r="AR149" s="271"/>
      <c r="AS149" s="271"/>
      <c r="AT149" s="14" t="s">
        <v>252</v>
      </c>
      <c r="AU149" s="14" t="s">
        <v>79</v>
      </c>
      <c r="AY149" s="14" t="s">
        <v>149</v>
      </c>
      <c r="BE149" s="132">
        <f t="shared" si="1"/>
        <v>0</v>
      </c>
      <c r="BF149" s="132">
        <f t="shared" si="2"/>
        <v>0</v>
      </c>
      <c r="BG149" s="132">
        <f t="shared" si="3"/>
        <v>0</v>
      </c>
      <c r="BH149" s="132">
        <f t="shared" si="4"/>
        <v>0</v>
      </c>
      <c r="BI149" s="132">
        <f t="shared" si="5"/>
        <v>0</v>
      </c>
      <c r="BJ149" s="14" t="s">
        <v>155</v>
      </c>
      <c r="BK149" s="132">
        <f t="shared" si="6"/>
        <v>0</v>
      </c>
      <c r="BL149" s="14" t="s">
        <v>154</v>
      </c>
      <c r="BM149" s="14" t="s">
        <v>239</v>
      </c>
    </row>
    <row r="150" spans="2:65" s="1" customFormat="1" ht="22.5" customHeight="1">
      <c r="B150" s="128"/>
      <c r="C150" s="139" t="s">
        <v>243</v>
      </c>
      <c r="D150" s="139" t="s">
        <v>150</v>
      </c>
      <c r="E150" s="140" t="s">
        <v>916</v>
      </c>
      <c r="F150" s="306" t="s">
        <v>917</v>
      </c>
      <c r="G150" s="307"/>
      <c r="H150" s="307"/>
      <c r="I150" s="307"/>
      <c r="J150" s="141" t="s">
        <v>183</v>
      </c>
      <c r="K150" s="142">
        <v>6</v>
      </c>
      <c r="L150" s="272"/>
      <c r="M150" s="271"/>
      <c r="N150" s="272">
        <f t="shared" si="0"/>
        <v>0</v>
      </c>
      <c r="O150" s="271"/>
      <c r="P150" s="271"/>
      <c r="Q150" s="271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270"/>
      <c r="AI150" s="271"/>
      <c r="AJ150" s="271"/>
      <c r="AK150" s="271"/>
      <c r="AL150" s="141"/>
      <c r="AM150" s="142"/>
      <c r="AN150" s="272"/>
      <c r="AO150" s="271"/>
      <c r="AP150" s="272"/>
      <c r="AQ150" s="271"/>
      <c r="AR150" s="271"/>
      <c r="AS150" s="271"/>
      <c r="AT150" s="14" t="s">
        <v>150</v>
      </c>
      <c r="AU150" s="14" t="s">
        <v>79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243</v>
      </c>
    </row>
    <row r="151" spans="2:65" s="1" customFormat="1" ht="31.5" customHeight="1">
      <c r="B151" s="128"/>
      <c r="C151" s="144" t="s">
        <v>247</v>
      </c>
      <c r="D151" s="144" t="s">
        <v>252</v>
      </c>
      <c r="E151" s="145" t="s">
        <v>918</v>
      </c>
      <c r="F151" s="308" t="s">
        <v>919</v>
      </c>
      <c r="G151" s="309"/>
      <c r="H151" s="309"/>
      <c r="I151" s="309"/>
      <c r="J151" s="146" t="s">
        <v>183</v>
      </c>
      <c r="K151" s="147">
        <v>6</v>
      </c>
      <c r="L151" s="278"/>
      <c r="M151" s="277"/>
      <c r="N151" s="278">
        <f t="shared" si="0"/>
        <v>0</v>
      </c>
      <c r="O151" s="271"/>
      <c r="P151" s="271"/>
      <c r="Q151" s="271"/>
      <c r="R151" s="129"/>
      <c r="T151" s="228"/>
      <c r="U151" s="37"/>
      <c r="V151" s="29"/>
      <c r="W151" s="130"/>
      <c r="X151" s="130"/>
      <c r="Y151" s="130"/>
      <c r="Z151" s="130"/>
      <c r="AA151" s="131"/>
      <c r="AE151" s="144"/>
      <c r="AF151" s="144"/>
      <c r="AG151" s="145"/>
      <c r="AH151" s="276"/>
      <c r="AI151" s="277"/>
      <c r="AJ151" s="277"/>
      <c r="AK151" s="277"/>
      <c r="AL151" s="146"/>
      <c r="AM151" s="147"/>
      <c r="AN151" s="278"/>
      <c r="AO151" s="277"/>
      <c r="AP151" s="278"/>
      <c r="AQ151" s="271"/>
      <c r="AR151" s="271"/>
      <c r="AS151" s="271"/>
      <c r="AT151" s="14" t="s">
        <v>252</v>
      </c>
      <c r="AU151" s="14" t="s">
        <v>79</v>
      </c>
      <c r="AY151" s="14" t="s">
        <v>149</v>
      </c>
      <c r="BE151" s="132">
        <f t="shared" si="1"/>
        <v>0</v>
      </c>
      <c r="BF151" s="132">
        <f t="shared" si="2"/>
        <v>0</v>
      </c>
      <c r="BG151" s="132">
        <f t="shared" si="3"/>
        <v>0</v>
      </c>
      <c r="BH151" s="132">
        <f t="shared" si="4"/>
        <v>0</v>
      </c>
      <c r="BI151" s="132">
        <f t="shared" si="5"/>
        <v>0</v>
      </c>
      <c r="BJ151" s="14" t="s">
        <v>155</v>
      </c>
      <c r="BK151" s="132">
        <f t="shared" si="6"/>
        <v>0</v>
      </c>
      <c r="BL151" s="14" t="s">
        <v>154</v>
      </c>
      <c r="BM151" s="14" t="s">
        <v>247</v>
      </c>
    </row>
    <row r="152" spans="2:65" s="1" customFormat="1" ht="31.5" customHeight="1">
      <c r="B152" s="128"/>
      <c r="C152" s="139" t="s">
        <v>251</v>
      </c>
      <c r="D152" s="139" t="s">
        <v>150</v>
      </c>
      <c r="E152" s="140" t="s">
        <v>920</v>
      </c>
      <c r="F152" s="306" t="s">
        <v>921</v>
      </c>
      <c r="G152" s="307"/>
      <c r="H152" s="307"/>
      <c r="I152" s="307"/>
      <c r="J152" s="141" t="s">
        <v>266</v>
      </c>
      <c r="K152" s="142">
        <v>718</v>
      </c>
      <c r="L152" s="272"/>
      <c r="M152" s="271"/>
      <c r="N152" s="272">
        <f t="shared" si="0"/>
        <v>0</v>
      </c>
      <c r="O152" s="271"/>
      <c r="P152" s="271"/>
      <c r="Q152" s="271"/>
      <c r="R152" s="129"/>
      <c r="T152" s="228"/>
      <c r="U152" s="37"/>
      <c r="V152" s="29"/>
      <c r="W152" s="130"/>
      <c r="X152" s="130"/>
      <c r="Y152" s="130"/>
      <c r="Z152" s="130"/>
      <c r="AA152" s="131"/>
      <c r="AE152" s="139"/>
      <c r="AF152" s="139"/>
      <c r="AG152" s="140"/>
      <c r="AH152" s="270"/>
      <c r="AI152" s="271"/>
      <c r="AJ152" s="271"/>
      <c r="AK152" s="271"/>
      <c r="AL152" s="141"/>
      <c r="AM152" s="142"/>
      <c r="AN152" s="272"/>
      <c r="AO152" s="271"/>
      <c r="AP152" s="272"/>
      <c r="AQ152" s="271"/>
      <c r="AR152" s="271"/>
      <c r="AS152" s="271"/>
      <c r="AT152" s="14" t="s">
        <v>150</v>
      </c>
      <c r="AU152" s="14" t="s">
        <v>79</v>
      </c>
      <c r="AY152" s="14" t="s">
        <v>149</v>
      </c>
      <c r="BE152" s="132">
        <f t="shared" si="1"/>
        <v>0</v>
      </c>
      <c r="BF152" s="132">
        <f t="shared" si="2"/>
        <v>0</v>
      </c>
      <c r="BG152" s="132">
        <f t="shared" si="3"/>
        <v>0</v>
      </c>
      <c r="BH152" s="132">
        <f t="shared" si="4"/>
        <v>0</v>
      </c>
      <c r="BI152" s="132">
        <f t="shared" si="5"/>
        <v>0</v>
      </c>
      <c r="BJ152" s="14" t="s">
        <v>155</v>
      </c>
      <c r="BK152" s="132">
        <f t="shared" si="6"/>
        <v>0</v>
      </c>
      <c r="BL152" s="14" t="s">
        <v>154</v>
      </c>
      <c r="BM152" s="14" t="s">
        <v>251</v>
      </c>
    </row>
    <row r="153" spans="2:65" s="1" customFormat="1" ht="31.5" customHeight="1">
      <c r="B153" s="128"/>
      <c r="C153" s="139" t="s">
        <v>256</v>
      </c>
      <c r="D153" s="139" t="s">
        <v>150</v>
      </c>
      <c r="E153" s="140" t="s">
        <v>922</v>
      </c>
      <c r="F153" s="306" t="s">
        <v>923</v>
      </c>
      <c r="G153" s="307"/>
      <c r="H153" s="307"/>
      <c r="I153" s="307"/>
      <c r="J153" s="141" t="s">
        <v>266</v>
      </c>
      <c r="K153" s="142">
        <v>2</v>
      </c>
      <c r="L153" s="272"/>
      <c r="M153" s="271"/>
      <c r="N153" s="272">
        <f t="shared" si="0"/>
        <v>0</v>
      </c>
      <c r="O153" s="271"/>
      <c r="P153" s="271"/>
      <c r="Q153" s="271"/>
      <c r="R153" s="129"/>
      <c r="T153" s="228"/>
      <c r="U153" s="37"/>
      <c r="V153" s="29"/>
      <c r="W153" s="130"/>
      <c r="X153" s="130"/>
      <c r="Y153" s="130"/>
      <c r="Z153" s="130"/>
      <c r="AA153" s="131"/>
      <c r="AE153" s="139"/>
      <c r="AF153" s="139"/>
      <c r="AG153" s="140"/>
      <c r="AH153" s="270"/>
      <c r="AI153" s="271"/>
      <c r="AJ153" s="271"/>
      <c r="AK153" s="271"/>
      <c r="AL153" s="141"/>
      <c r="AM153" s="142"/>
      <c r="AN153" s="272"/>
      <c r="AO153" s="271"/>
      <c r="AP153" s="272"/>
      <c r="AQ153" s="271"/>
      <c r="AR153" s="271"/>
      <c r="AS153" s="271"/>
      <c r="AT153" s="14" t="s">
        <v>150</v>
      </c>
      <c r="AU153" s="14" t="s">
        <v>79</v>
      </c>
      <c r="AY153" s="14" t="s">
        <v>149</v>
      </c>
      <c r="BE153" s="132">
        <f t="shared" si="1"/>
        <v>0</v>
      </c>
      <c r="BF153" s="132">
        <f t="shared" si="2"/>
        <v>0</v>
      </c>
      <c r="BG153" s="132">
        <f t="shared" si="3"/>
        <v>0</v>
      </c>
      <c r="BH153" s="132">
        <f t="shared" si="4"/>
        <v>0</v>
      </c>
      <c r="BI153" s="132">
        <f t="shared" si="5"/>
        <v>0</v>
      </c>
      <c r="BJ153" s="14" t="s">
        <v>155</v>
      </c>
      <c r="BK153" s="132">
        <f t="shared" si="6"/>
        <v>0</v>
      </c>
      <c r="BL153" s="14" t="s">
        <v>154</v>
      </c>
      <c r="BM153" s="14" t="s">
        <v>256</v>
      </c>
    </row>
    <row r="154" spans="2:65" s="1" customFormat="1" ht="31.5" customHeight="1">
      <c r="B154" s="128"/>
      <c r="C154" s="139" t="s">
        <v>260</v>
      </c>
      <c r="D154" s="139" t="s">
        <v>150</v>
      </c>
      <c r="E154" s="140" t="s">
        <v>924</v>
      </c>
      <c r="F154" s="306" t="s">
        <v>925</v>
      </c>
      <c r="G154" s="307"/>
      <c r="H154" s="307"/>
      <c r="I154" s="307"/>
      <c r="J154" s="141" t="s">
        <v>266</v>
      </c>
      <c r="K154" s="142">
        <v>160</v>
      </c>
      <c r="L154" s="272"/>
      <c r="M154" s="271"/>
      <c r="N154" s="272">
        <f t="shared" si="0"/>
        <v>0</v>
      </c>
      <c r="O154" s="271"/>
      <c r="P154" s="271"/>
      <c r="Q154" s="271"/>
      <c r="R154" s="129"/>
      <c r="T154" s="228"/>
      <c r="U154" s="37"/>
      <c r="V154" s="29"/>
      <c r="W154" s="130"/>
      <c r="X154" s="130"/>
      <c r="Y154" s="130"/>
      <c r="Z154" s="130"/>
      <c r="AA154" s="131"/>
      <c r="AE154" s="139"/>
      <c r="AF154" s="139"/>
      <c r="AG154" s="140"/>
      <c r="AH154" s="270"/>
      <c r="AI154" s="271"/>
      <c r="AJ154" s="271"/>
      <c r="AK154" s="271"/>
      <c r="AL154" s="141"/>
      <c r="AM154" s="142"/>
      <c r="AN154" s="272"/>
      <c r="AO154" s="271"/>
      <c r="AP154" s="272"/>
      <c r="AQ154" s="271"/>
      <c r="AR154" s="271"/>
      <c r="AS154" s="271"/>
      <c r="AT154" s="14" t="s">
        <v>150</v>
      </c>
      <c r="AU154" s="14" t="s">
        <v>79</v>
      </c>
      <c r="AY154" s="14" t="s">
        <v>149</v>
      </c>
      <c r="BE154" s="132">
        <f t="shared" si="1"/>
        <v>0</v>
      </c>
      <c r="BF154" s="132">
        <f t="shared" si="2"/>
        <v>0</v>
      </c>
      <c r="BG154" s="132">
        <f t="shared" si="3"/>
        <v>0</v>
      </c>
      <c r="BH154" s="132">
        <f t="shared" si="4"/>
        <v>0</v>
      </c>
      <c r="BI154" s="132">
        <f t="shared" si="5"/>
        <v>0</v>
      </c>
      <c r="BJ154" s="14" t="s">
        <v>155</v>
      </c>
      <c r="BK154" s="132">
        <f t="shared" si="6"/>
        <v>0</v>
      </c>
      <c r="BL154" s="14" t="s">
        <v>154</v>
      </c>
      <c r="BM154" s="14" t="s">
        <v>260</v>
      </c>
    </row>
    <row r="155" spans="2:65" s="1" customFormat="1" ht="31.5" customHeight="1">
      <c r="B155" s="128"/>
      <c r="C155" s="139" t="s">
        <v>263</v>
      </c>
      <c r="D155" s="139" t="s">
        <v>150</v>
      </c>
      <c r="E155" s="140" t="s">
        <v>926</v>
      </c>
      <c r="F155" s="306" t="s">
        <v>927</v>
      </c>
      <c r="G155" s="307"/>
      <c r="H155" s="307"/>
      <c r="I155" s="307"/>
      <c r="J155" s="141" t="s">
        <v>183</v>
      </c>
      <c r="K155" s="142">
        <v>26</v>
      </c>
      <c r="L155" s="272"/>
      <c r="M155" s="271"/>
      <c r="N155" s="272">
        <f t="shared" si="0"/>
        <v>0</v>
      </c>
      <c r="O155" s="271"/>
      <c r="P155" s="271"/>
      <c r="Q155" s="271"/>
      <c r="R155" s="129"/>
      <c r="T155" s="228"/>
      <c r="U155" s="37"/>
      <c r="V155" s="29"/>
      <c r="W155" s="130"/>
      <c r="X155" s="130"/>
      <c r="Y155" s="130"/>
      <c r="Z155" s="130"/>
      <c r="AA155" s="131"/>
      <c r="AE155" s="139"/>
      <c r="AF155" s="139"/>
      <c r="AG155" s="140"/>
      <c r="AH155" s="270"/>
      <c r="AI155" s="271"/>
      <c r="AJ155" s="271"/>
      <c r="AK155" s="271"/>
      <c r="AL155" s="141"/>
      <c r="AM155" s="142"/>
      <c r="AN155" s="272"/>
      <c r="AO155" s="271"/>
      <c r="AP155" s="272"/>
      <c r="AQ155" s="271"/>
      <c r="AR155" s="271"/>
      <c r="AS155" s="271"/>
      <c r="AT155" s="14" t="s">
        <v>150</v>
      </c>
      <c r="AU155" s="14" t="s">
        <v>79</v>
      </c>
      <c r="AY155" s="14" t="s">
        <v>149</v>
      </c>
      <c r="BE155" s="132">
        <f t="shared" si="1"/>
        <v>0</v>
      </c>
      <c r="BF155" s="132">
        <f t="shared" si="2"/>
        <v>0</v>
      </c>
      <c r="BG155" s="132">
        <f t="shared" si="3"/>
        <v>0</v>
      </c>
      <c r="BH155" s="132">
        <f t="shared" si="4"/>
        <v>0</v>
      </c>
      <c r="BI155" s="132">
        <f t="shared" si="5"/>
        <v>0</v>
      </c>
      <c r="BJ155" s="14" t="s">
        <v>155</v>
      </c>
      <c r="BK155" s="132">
        <f t="shared" si="6"/>
        <v>0</v>
      </c>
      <c r="BL155" s="14" t="s">
        <v>154</v>
      </c>
      <c r="BM155" s="14" t="s">
        <v>263</v>
      </c>
    </row>
    <row r="156" spans="2:65" s="1" customFormat="1" ht="31.5" customHeight="1">
      <c r="B156" s="128"/>
      <c r="C156" s="139" t="s">
        <v>268</v>
      </c>
      <c r="D156" s="139" t="s">
        <v>150</v>
      </c>
      <c r="E156" s="140" t="s">
        <v>928</v>
      </c>
      <c r="F156" s="306" t="s">
        <v>929</v>
      </c>
      <c r="G156" s="307"/>
      <c r="H156" s="307"/>
      <c r="I156" s="307"/>
      <c r="J156" s="141" t="s">
        <v>183</v>
      </c>
      <c r="K156" s="142">
        <v>10</v>
      </c>
      <c r="L156" s="272"/>
      <c r="M156" s="271"/>
      <c r="N156" s="272">
        <f t="shared" si="0"/>
        <v>0</v>
      </c>
      <c r="O156" s="271"/>
      <c r="P156" s="271"/>
      <c r="Q156" s="271"/>
      <c r="R156" s="129"/>
      <c r="T156" s="228"/>
      <c r="U156" s="37"/>
      <c r="V156" s="29"/>
      <c r="W156" s="130"/>
      <c r="X156" s="130"/>
      <c r="Y156" s="130"/>
      <c r="Z156" s="130"/>
      <c r="AA156" s="131"/>
      <c r="AE156" s="139"/>
      <c r="AF156" s="139"/>
      <c r="AG156" s="140"/>
      <c r="AH156" s="270"/>
      <c r="AI156" s="271"/>
      <c r="AJ156" s="271"/>
      <c r="AK156" s="271"/>
      <c r="AL156" s="141"/>
      <c r="AM156" s="142"/>
      <c r="AN156" s="272"/>
      <c r="AO156" s="271"/>
      <c r="AP156" s="272"/>
      <c r="AQ156" s="271"/>
      <c r="AR156" s="271"/>
      <c r="AS156" s="271"/>
      <c r="AT156" s="14" t="s">
        <v>150</v>
      </c>
      <c r="AU156" s="14" t="s">
        <v>79</v>
      </c>
      <c r="AY156" s="14" t="s">
        <v>149</v>
      </c>
      <c r="BE156" s="132">
        <f t="shared" si="1"/>
        <v>0</v>
      </c>
      <c r="BF156" s="132">
        <f t="shared" si="2"/>
        <v>0</v>
      </c>
      <c r="BG156" s="132">
        <f t="shared" si="3"/>
        <v>0</v>
      </c>
      <c r="BH156" s="132">
        <f t="shared" si="4"/>
        <v>0</v>
      </c>
      <c r="BI156" s="132">
        <f t="shared" si="5"/>
        <v>0</v>
      </c>
      <c r="BJ156" s="14" t="s">
        <v>155</v>
      </c>
      <c r="BK156" s="132">
        <f t="shared" si="6"/>
        <v>0</v>
      </c>
      <c r="BL156" s="14" t="s">
        <v>154</v>
      </c>
      <c r="BM156" s="14" t="s">
        <v>268</v>
      </c>
    </row>
    <row r="157" spans="2:65" s="1" customFormat="1" ht="31.5" customHeight="1">
      <c r="B157" s="128"/>
      <c r="C157" s="139" t="s">
        <v>272</v>
      </c>
      <c r="D157" s="139" t="s">
        <v>150</v>
      </c>
      <c r="E157" s="140" t="s">
        <v>930</v>
      </c>
      <c r="F157" s="306" t="s">
        <v>931</v>
      </c>
      <c r="G157" s="307"/>
      <c r="H157" s="307"/>
      <c r="I157" s="307"/>
      <c r="J157" s="141" t="s">
        <v>183</v>
      </c>
      <c r="K157" s="142">
        <v>4</v>
      </c>
      <c r="L157" s="272"/>
      <c r="M157" s="271"/>
      <c r="N157" s="272">
        <f t="shared" si="0"/>
        <v>0</v>
      </c>
      <c r="O157" s="271"/>
      <c r="P157" s="271"/>
      <c r="Q157" s="271"/>
      <c r="R157" s="129"/>
      <c r="T157" s="228"/>
      <c r="U157" s="37"/>
      <c r="V157" s="29"/>
      <c r="W157" s="130"/>
      <c r="X157" s="130"/>
      <c r="Y157" s="130"/>
      <c r="Z157" s="130"/>
      <c r="AA157" s="131"/>
      <c r="AE157" s="139"/>
      <c r="AF157" s="139"/>
      <c r="AG157" s="140"/>
      <c r="AH157" s="270"/>
      <c r="AI157" s="271"/>
      <c r="AJ157" s="271"/>
      <c r="AK157" s="271"/>
      <c r="AL157" s="141"/>
      <c r="AM157" s="142"/>
      <c r="AN157" s="272"/>
      <c r="AO157" s="271"/>
      <c r="AP157" s="272"/>
      <c r="AQ157" s="271"/>
      <c r="AR157" s="271"/>
      <c r="AS157" s="271"/>
      <c r="AT157" s="14" t="s">
        <v>150</v>
      </c>
      <c r="AU157" s="14" t="s">
        <v>79</v>
      </c>
      <c r="AY157" s="14" t="s">
        <v>149</v>
      </c>
      <c r="BE157" s="132">
        <f t="shared" si="1"/>
        <v>0</v>
      </c>
      <c r="BF157" s="132">
        <f t="shared" si="2"/>
        <v>0</v>
      </c>
      <c r="BG157" s="132">
        <f t="shared" si="3"/>
        <v>0</v>
      </c>
      <c r="BH157" s="132">
        <f t="shared" si="4"/>
        <v>0</v>
      </c>
      <c r="BI157" s="132">
        <f t="shared" si="5"/>
        <v>0</v>
      </c>
      <c r="BJ157" s="14" t="s">
        <v>155</v>
      </c>
      <c r="BK157" s="132">
        <f t="shared" si="6"/>
        <v>0</v>
      </c>
      <c r="BL157" s="14" t="s">
        <v>154</v>
      </c>
      <c r="BM157" s="14" t="s">
        <v>272</v>
      </c>
    </row>
    <row r="158" spans="2:65" s="1" customFormat="1" ht="44.25" customHeight="1">
      <c r="B158" s="128"/>
      <c r="C158" s="139" t="s">
        <v>276</v>
      </c>
      <c r="D158" s="139" t="s">
        <v>150</v>
      </c>
      <c r="E158" s="140" t="s">
        <v>932</v>
      </c>
      <c r="F158" s="306" t="s">
        <v>933</v>
      </c>
      <c r="G158" s="307"/>
      <c r="H158" s="307"/>
      <c r="I158" s="307"/>
      <c r="J158" s="141" t="s">
        <v>174</v>
      </c>
      <c r="K158" s="142">
        <v>1.12</v>
      </c>
      <c r="L158" s="272"/>
      <c r="M158" s="271"/>
      <c r="N158" s="272">
        <f t="shared" si="0"/>
        <v>0</v>
      </c>
      <c r="O158" s="271"/>
      <c r="P158" s="271"/>
      <c r="Q158" s="271"/>
      <c r="R158" s="129"/>
      <c r="T158" s="228"/>
      <c r="U158" s="37"/>
      <c r="V158" s="29"/>
      <c r="W158" s="130"/>
      <c r="X158" s="130"/>
      <c r="Y158" s="130"/>
      <c r="Z158" s="130"/>
      <c r="AA158" s="131"/>
      <c r="AE158" s="139"/>
      <c r="AF158" s="139"/>
      <c r="AG158" s="140"/>
      <c r="AH158" s="270"/>
      <c r="AI158" s="271"/>
      <c r="AJ158" s="271"/>
      <c r="AK158" s="271"/>
      <c r="AL158" s="141"/>
      <c r="AM158" s="142"/>
      <c r="AN158" s="272"/>
      <c r="AO158" s="271"/>
      <c r="AP158" s="272"/>
      <c r="AQ158" s="271"/>
      <c r="AR158" s="271"/>
      <c r="AS158" s="271"/>
      <c r="AT158" s="14" t="s">
        <v>150</v>
      </c>
      <c r="AU158" s="14" t="s">
        <v>79</v>
      </c>
      <c r="AY158" s="14" t="s">
        <v>149</v>
      </c>
      <c r="BE158" s="132">
        <f t="shared" si="1"/>
        <v>0</v>
      </c>
      <c r="BF158" s="132">
        <f t="shared" si="2"/>
        <v>0</v>
      </c>
      <c r="BG158" s="132">
        <f t="shared" si="3"/>
        <v>0</v>
      </c>
      <c r="BH158" s="132">
        <f t="shared" si="4"/>
        <v>0</v>
      </c>
      <c r="BI158" s="132">
        <f t="shared" si="5"/>
        <v>0</v>
      </c>
      <c r="BJ158" s="14" t="s">
        <v>155</v>
      </c>
      <c r="BK158" s="132">
        <f t="shared" si="6"/>
        <v>0</v>
      </c>
      <c r="BL158" s="14" t="s">
        <v>154</v>
      </c>
      <c r="BM158" s="14" t="s">
        <v>276</v>
      </c>
    </row>
    <row r="159" spans="2:65" s="1" customFormat="1" ht="31.5" customHeight="1">
      <c r="B159" s="128"/>
      <c r="C159" s="139" t="s">
        <v>280</v>
      </c>
      <c r="D159" s="139" t="s">
        <v>150</v>
      </c>
      <c r="E159" s="140" t="s">
        <v>934</v>
      </c>
      <c r="F159" s="306" t="s">
        <v>935</v>
      </c>
      <c r="G159" s="307"/>
      <c r="H159" s="307"/>
      <c r="I159" s="307"/>
      <c r="J159" s="141" t="s">
        <v>210</v>
      </c>
      <c r="K159" s="142">
        <v>1</v>
      </c>
      <c r="L159" s="272"/>
      <c r="M159" s="271"/>
      <c r="N159" s="272">
        <f t="shared" si="0"/>
        <v>0</v>
      </c>
      <c r="O159" s="271"/>
      <c r="P159" s="271"/>
      <c r="Q159" s="271"/>
      <c r="R159" s="129"/>
      <c r="T159" s="228"/>
      <c r="U159" s="37"/>
      <c r="V159" s="29"/>
      <c r="W159" s="130"/>
      <c r="X159" s="130"/>
      <c r="Y159" s="130"/>
      <c r="Z159" s="130"/>
      <c r="AA159" s="131"/>
      <c r="AE159" s="139"/>
      <c r="AF159" s="139"/>
      <c r="AG159" s="140"/>
      <c r="AH159" s="270"/>
      <c r="AI159" s="271"/>
      <c r="AJ159" s="271"/>
      <c r="AK159" s="271"/>
      <c r="AL159" s="141"/>
      <c r="AM159" s="142"/>
      <c r="AN159" s="272"/>
      <c r="AO159" s="271"/>
      <c r="AP159" s="272"/>
      <c r="AQ159" s="271"/>
      <c r="AR159" s="271"/>
      <c r="AS159" s="271"/>
      <c r="AT159" s="14" t="s">
        <v>150</v>
      </c>
      <c r="AU159" s="14" t="s">
        <v>79</v>
      </c>
      <c r="AY159" s="14" t="s">
        <v>149</v>
      </c>
      <c r="BE159" s="132">
        <f t="shared" si="1"/>
        <v>0</v>
      </c>
      <c r="BF159" s="132">
        <f t="shared" si="2"/>
        <v>0</v>
      </c>
      <c r="BG159" s="132">
        <f t="shared" si="3"/>
        <v>0</v>
      </c>
      <c r="BH159" s="132">
        <f t="shared" si="4"/>
        <v>0</v>
      </c>
      <c r="BI159" s="132">
        <f t="shared" si="5"/>
        <v>0</v>
      </c>
      <c r="BJ159" s="14" t="s">
        <v>155</v>
      </c>
      <c r="BK159" s="132">
        <f t="shared" si="6"/>
        <v>0</v>
      </c>
      <c r="BL159" s="14" t="s">
        <v>154</v>
      </c>
      <c r="BM159" s="14" t="s">
        <v>280</v>
      </c>
    </row>
    <row r="160" spans="2:63" s="9" customFormat="1" ht="36.75" customHeight="1">
      <c r="B160" s="119"/>
      <c r="C160" s="136"/>
      <c r="D160" s="137" t="s">
        <v>873</v>
      </c>
      <c r="E160" s="137"/>
      <c r="F160" s="231"/>
      <c r="G160" s="231"/>
      <c r="H160" s="231"/>
      <c r="I160" s="231"/>
      <c r="J160" s="137"/>
      <c r="K160" s="137"/>
      <c r="L160" s="137"/>
      <c r="M160" s="137"/>
      <c r="N160" s="304">
        <f>BK160</f>
        <v>0</v>
      </c>
      <c r="O160" s="305"/>
      <c r="P160" s="305"/>
      <c r="Q160" s="305"/>
      <c r="R160" s="121"/>
      <c r="S160" s="1"/>
      <c r="T160" s="228"/>
      <c r="U160" s="37"/>
      <c r="V160" s="29"/>
      <c r="W160" s="130"/>
      <c r="X160" s="130"/>
      <c r="Y160" s="130"/>
      <c r="Z160" s="130"/>
      <c r="AA160" s="131"/>
      <c r="AB160" s="1"/>
      <c r="AC160" s="1"/>
      <c r="AD160" s="1"/>
      <c r="AE160" s="136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304"/>
      <c r="AQ160" s="305"/>
      <c r="AR160" s="305"/>
      <c r="AS160" s="305"/>
      <c r="AT160" s="126" t="s">
        <v>71</v>
      </c>
      <c r="AU160" s="126" t="s">
        <v>72</v>
      </c>
      <c r="AY160" s="125" t="s">
        <v>149</v>
      </c>
      <c r="BK160" s="127">
        <f>BK161+SUM(BK162:BK194)</f>
        <v>0</v>
      </c>
    </row>
    <row r="161" spans="2:65" s="1" customFormat="1" ht="31.5" customHeight="1">
      <c r="B161" s="128"/>
      <c r="C161" s="139" t="s">
        <v>284</v>
      </c>
      <c r="D161" s="139" t="s">
        <v>150</v>
      </c>
      <c r="E161" s="140" t="s">
        <v>936</v>
      </c>
      <c r="F161" s="306" t="s">
        <v>937</v>
      </c>
      <c r="G161" s="307"/>
      <c r="H161" s="307"/>
      <c r="I161" s="307"/>
      <c r="J161" s="141" t="s">
        <v>183</v>
      </c>
      <c r="K161" s="142">
        <v>124</v>
      </c>
      <c r="L161" s="272"/>
      <c r="M161" s="271"/>
      <c r="N161" s="272">
        <f aca="true" t="shared" si="7" ref="N161:N193">ROUND(L161*K161,2)</f>
        <v>0</v>
      </c>
      <c r="O161" s="271"/>
      <c r="P161" s="271"/>
      <c r="Q161" s="271"/>
      <c r="R161" s="129"/>
      <c r="T161" s="228"/>
      <c r="U161" s="37"/>
      <c r="V161" s="29"/>
      <c r="W161" s="130"/>
      <c r="X161" s="130"/>
      <c r="Y161" s="130"/>
      <c r="Z161" s="130"/>
      <c r="AA161" s="131"/>
      <c r="AE161" s="139"/>
      <c r="AF161" s="139"/>
      <c r="AG161" s="140"/>
      <c r="AH161" s="270"/>
      <c r="AI161" s="271"/>
      <c r="AJ161" s="271"/>
      <c r="AK161" s="271"/>
      <c r="AL161" s="141"/>
      <c r="AM161" s="142"/>
      <c r="AN161" s="272"/>
      <c r="AO161" s="271"/>
      <c r="AP161" s="272"/>
      <c r="AQ161" s="271"/>
      <c r="AR161" s="271"/>
      <c r="AS161" s="271"/>
      <c r="AT161" s="14" t="s">
        <v>150</v>
      </c>
      <c r="AU161" s="14" t="s">
        <v>79</v>
      </c>
      <c r="AY161" s="14" t="s">
        <v>149</v>
      </c>
      <c r="BE161" s="132">
        <f aca="true" t="shared" si="8" ref="BE161:BE193">IF(U161="základná",N161,0)</f>
        <v>0</v>
      </c>
      <c r="BF161" s="132">
        <f aca="true" t="shared" si="9" ref="BF161:BF193">IF(U161="znížená",N161,0)</f>
        <v>0</v>
      </c>
      <c r="BG161" s="132">
        <f aca="true" t="shared" si="10" ref="BG161:BG193">IF(U161="zákl. prenesená",N161,0)</f>
        <v>0</v>
      </c>
      <c r="BH161" s="132">
        <f aca="true" t="shared" si="11" ref="BH161:BH193">IF(U161="zníž. prenesená",N161,0)</f>
        <v>0</v>
      </c>
      <c r="BI161" s="132">
        <f aca="true" t="shared" si="12" ref="BI161:BI193">IF(U161="nulová",N161,0)</f>
        <v>0</v>
      </c>
      <c r="BJ161" s="14" t="s">
        <v>155</v>
      </c>
      <c r="BK161" s="132">
        <f aca="true" t="shared" si="13" ref="BK161:BK193">ROUND(L161*K161,2)</f>
        <v>0</v>
      </c>
      <c r="BL161" s="14" t="s">
        <v>154</v>
      </c>
      <c r="BM161" s="14" t="s">
        <v>284</v>
      </c>
    </row>
    <row r="162" spans="2:65" s="1" customFormat="1" ht="22.5" customHeight="1">
      <c r="B162" s="128"/>
      <c r="C162" s="139" t="s">
        <v>288</v>
      </c>
      <c r="D162" s="139" t="s">
        <v>150</v>
      </c>
      <c r="E162" s="140" t="s">
        <v>938</v>
      </c>
      <c r="F162" s="306" t="s">
        <v>939</v>
      </c>
      <c r="G162" s="307"/>
      <c r="H162" s="307"/>
      <c r="I162" s="307"/>
      <c r="J162" s="141" t="s">
        <v>183</v>
      </c>
      <c r="K162" s="142">
        <v>70</v>
      </c>
      <c r="L162" s="272"/>
      <c r="M162" s="271"/>
      <c r="N162" s="272">
        <f t="shared" si="7"/>
        <v>0</v>
      </c>
      <c r="O162" s="271"/>
      <c r="P162" s="271"/>
      <c r="Q162" s="271"/>
      <c r="R162" s="129"/>
      <c r="T162" s="228"/>
      <c r="U162" s="37"/>
      <c r="V162" s="29"/>
      <c r="W162" s="130"/>
      <c r="X162" s="130"/>
      <c r="Y162" s="130"/>
      <c r="Z162" s="130"/>
      <c r="AA162" s="131"/>
      <c r="AE162" s="139"/>
      <c r="AF162" s="139"/>
      <c r="AG162" s="140"/>
      <c r="AH162" s="270"/>
      <c r="AI162" s="271"/>
      <c r="AJ162" s="271"/>
      <c r="AK162" s="271"/>
      <c r="AL162" s="141"/>
      <c r="AM162" s="142"/>
      <c r="AN162" s="272"/>
      <c r="AO162" s="271"/>
      <c r="AP162" s="272"/>
      <c r="AQ162" s="271"/>
      <c r="AR162" s="271"/>
      <c r="AS162" s="271"/>
      <c r="AT162" s="14" t="s">
        <v>150</v>
      </c>
      <c r="AU162" s="14" t="s">
        <v>79</v>
      </c>
      <c r="AY162" s="14" t="s">
        <v>149</v>
      </c>
      <c r="BE162" s="132">
        <f t="shared" si="8"/>
        <v>0</v>
      </c>
      <c r="BF162" s="132">
        <f t="shared" si="9"/>
        <v>0</v>
      </c>
      <c r="BG162" s="132">
        <f t="shared" si="10"/>
        <v>0</v>
      </c>
      <c r="BH162" s="132">
        <f t="shared" si="11"/>
        <v>0</v>
      </c>
      <c r="BI162" s="132">
        <f t="shared" si="12"/>
        <v>0</v>
      </c>
      <c r="BJ162" s="14" t="s">
        <v>155</v>
      </c>
      <c r="BK162" s="132">
        <f t="shared" si="13"/>
        <v>0</v>
      </c>
      <c r="BL162" s="14" t="s">
        <v>154</v>
      </c>
      <c r="BM162" s="14" t="s">
        <v>288</v>
      </c>
    </row>
    <row r="163" spans="2:65" s="1" customFormat="1" ht="44.25" customHeight="1">
      <c r="B163" s="128"/>
      <c r="C163" s="144" t="s">
        <v>292</v>
      </c>
      <c r="D163" s="144" t="s">
        <v>252</v>
      </c>
      <c r="E163" s="145" t="s">
        <v>940</v>
      </c>
      <c r="F163" s="308" t="s">
        <v>1647</v>
      </c>
      <c r="G163" s="309"/>
      <c r="H163" s="309"/>
      <c r="I163" s="309"/>
      <c r="J163" s="146" t="s">
        <v>183</v>
      </c>
      <c r="K163" s="147">
        <v>70</v>
      </c>
      <c r="L163" s="278"/>
      <c r="M163" s="277"/>
      <c r="N163" s="278">
        <f t="shared" si="7"/>
        <v>0</v>
      </c>
      <c r="O163" s="271"/>
      <c r="P163" s="271"/>
      <c r="Q163" s="271"/>
      <c r="R163" s="129"/>
      <c r="S163" s="229"/>
      <c r="T163" s="228"/>
      <c r="U163" s="37"/>
      <c r="V163" s="29"/>
      <c r="W163" s="130"/>
      <c r="X163" s="130"/>
      <c r="Y163" s="130"/>
      <c r="Z163" s="130"/>
      <c r="AA163" s="131"/>
      <c r="AE163" s="144"/>
      <c r="AF163" s="144"/>
      <c r="AG163" s="145"/>
      <c r="AH163" s="276"/>
      <c r="AI163" s="277"/>
      <c r="AJ163" s="277"/>
      <c r="AK163" s="277"/>
      <c r="AL163" s="146"/>
      <c r="AM163" s="147"/>
      <c r="AN163" s="278"/>
      <c r="AO163" s="277"/>
      <c r="AP163" s="278"/>
      <c r="AQ163" s="271"/>
      <c r="AR163" s="271"/>
      <c r="AS163" s="271"/>
      <c r="AT163" s="14" t="s">
        <v>252</v>
      </c>
      <c r="AU163" s="14" t="s">
        <v>79</v>
      </c>
      <c r="AY163" s="14" t="s">
        <v>149</v>
      </c>
      <c r="BE163" s="132">
        <f t="shared" si="8"/>
        <v>0</v>
      </c>
      <c r="BF163" s="132">
        <f t="shared" si="9"/>
        <v>0</v>
      </c>
      <c r="BG163" s="132">
        <f t="shared" si="10"/>
        <v>0</v>
      </c>
      <c r="BH163" s="132">
        <f t="shared" si="11"/>
        <v>0</v>
      </c>
      <c r="BI163" s="132">
        <f t="shared" si="12"/>
        <v>0</v>
      </c>
      <c r="BJ163" s="14" t="s">
        <v>155</v>
      </c>
      <c r="BK163" s="132">
        <f t="shared" si="13"/>
        <v>0</v>
      </c>
      <c r="BL163" s="14" t="s">
        <v>154</v>
      </c>
      <c r="BM163" s="14" t="s">
        <v>292</v>
      </c>
    </row>
    <row r="164" spans="2:65" s="1" customFormat="1" ht="31.5" customHeight="1">
      <c r="B164" s="128"/>
      <c r="C164" s="139" t="s">
        <v>296</v>
      </c>
      <c r="D164" s="139" t="s">
        <v>150</v>
      </c>
      <c r="E164" s="140" t="s">
        <v>941</v>
      </c>
      <c r="F164" s="306" t="s">
        <v>942</v>
      </c>
      <c r="G164" s="307"/>
      <c r="H164" s="307"/>
      <c r="I164" s="307"/>
      <c r="J164" s="141" t="s">
        <v>183</v>
      </c>
      <c r="K164" s="142">
        <v>70</v>
      </c>
      <c r="L164" s="272"/>
      <c r="M164" s="271"/>
      <c r="N164" s="272">
        <f t="shared" si="7"/>
        <v>0</v>
      </c>
      <c r="O164" s="271"/>
      <c r="P164" s="271"/>
      <c r="Q164" s="271"/>
      <c r="R164" s="129"/>
      <c r="T164" s="228"/>
      <c r="U164" s="37"/>
      <c r="V164" s="29"/>
      <c r="W164" s="130"/>
      <c r="X164" s="130"/>
      <c r="Y164" s="130"/>
      <c r="Z164" s="130"/>
      <c r="AA164" s="131"/>
      <c r="AE164" s="139"/>
      <c r="AF164" s="139"/>
      <c r="AG164" s="140"/>
      <c r="AH164" s="270"/>
      <c r="AI164" s="271"/>
      <c r="AJ164" s="271"/>
      <c r="AK164" s="271"/>
      <c r="AL164" s="141"/>
      <c r="AM164" s="142"/>
      <c r="AN164" s="272"/>
      <c r="AO164" s="271"/>
      <c r="AP164" s="272"/>
      <c r="AQ164" s="271"/>
      <c r="AR164" s="271"/>
      <c r="AS164" s="271"/>
      <c r="AT164" s="14" t="s">
        <v>150</v>
      </c>
      <c r="AU164" s="14" t="s">
        <v>79</v>
      </c>
      <c r="AY164" s="14" t="s">
        <v>149</v>
      </c>
      <c r="BE164" s="132">
        <f t="shared" si="8"/>
        <v>0</v>
      </c>
      <c r="BF164" s="132">
        <f t="shared" si="9"/>
        <v>0</v>
      </c>
      <c r="BG164" s="132">
        <f t="shared" si="10"/>
        <v>0</v>
      </c>
      <c r="BH164" s="132">
        <f t="shared" si="11"/>
        <v>0</v>
      </c>
      <c r="BI164" s="132">
        <f t="shared" si="12"/>
        <v>0</v>
      </c>
      <c r="BJ164" s="14" t="s">
        <v>155</v>
      </c>
      <c r="BK164" s="132">
        <f t="shared" si="13"/>
        <v>0</v>
      </c>
      <c r="BL164" s="14" t="s">
        <v>154</v>
      </c>
      <c r="BM164" s="14" t="s">
        <v>296</v>
      </c>
    </row>
    <row r="165" spans="2:65" s="1" customFormat="1" ht="31.5" customHeight="1">
      <c r="B165" s="128"/>
      <c r="C165" s="144" t="s">
        <v>300</v>
      </c>
      <c r="D165" s="144" t="s">
        <v>252</v>
      </c>
      <c r="E165" s="145" t="s">
        <v>943</v>
      </c>
      <c r="F165" s="308" t="s">
        <v>1648</v>
      </c>
      <c r="G165" s="309"/>
      <c r="H165" s="309"/>
      <c r="I165" s="309"/>
      <c r="J165" s="146" t="s">
        <v>183</v>
      </c>
      <c r="K165" s="147">
        <v>70</v>
      </c>
      <c r="L165" s="278"/>
      <c r="M165" s="277"/>
      <c r="N165" s="278">
        <f t="shared" si="7"/>
        <v>0</v>
      </c>
      <c r="O165" s="271"/>
      <c r="P165" s="271"/>
      <c r="Q165" s="271"/>
      <c r="R165" s="129"/>
      <c r="S165" s="229"/>
      <c r="T165" s="228"/>
      <c r="U165" s="37"/>
      <c r="V165" s="29"/>
      <c r="W165" s="130"/>
      <c r="X165" s="130"/>
      <c r="Y165" s="130"/>
      <c r="Z165" s="130"/>
      <c r="AA165" s="131"/>
      <c r="AE165" s="144"/>
      <c r="AF165" s="144"/>
      <c r="AG165" s="145"/>
      <c r="AH165" s="276"/>
      <c r="AI165" s="277"/>
      <c r="AJ165" s="277"/>
      <c r="AK165" s="277"/>
      <c r="AL165" s="146"/>
      <c r="AM165" s="147"/>
      <c r="AN165" s="278"/>
      <c r="AO165" s="277"/>
      <c r="AP165" s="278"/>
      <c r="AQ165" s="271"/>
      <c r="AR165" s="271"/>
      <c r="AS165" s="271"/>
      <c r="AT165" s="14" t="s">
        <v>252</v>
      </c>
      <c r="AU165" s="14" t="s">
        <v>79</v>
      </c>
      <c r="AY165" s="14" t="s">
        <v>149</v>
      </c>
      <c r="BE165" s="132">
        <f t="shared" si="8"/>
        <v>0</v>
      </c>
      <c r="BF165" s="132">
        <f t="shared" si="9"/>
        <v>0</v>
      </c>
      <c r="BG165" s="132">
        <f t="shared" si="10"/>
        <v>0</v>
      </c>
      <c r="BH165" s="132">
        <f t="shared" si="11"/>
        <v>0</v>
      </c>
      <c r="BI165" s="132">
        <f t="shared" si="12"/>
        <v>0</v>
      </c>
      <c r="BJ165" s="14" t="s">
        <v>155</v>
      </c>
      <c r="BK165" s="132">
        <f t="shared" si="13"/>
        <v>0</v>
      </c>
      <c r="BL165" s="14" t="s">
        <v>154</v>
      </c>
      <c r="BM165" s="14" t="s">
        <v>300</v>
      </c>
    </row>
    <row r="166" spans="2:65" s="1" customFormat="1" ht="22.5" customHeight="1">
      <c r="B166" s="128"/>
      <c r="C166" s="144" t="s">
        <v>304</v>
      </c>
      <c r="D166" s="144" t="s">
        <v>252</v>
      </c>
      <c r="E166" s="145" t="s">
        <v>944</v>
      </c>
      <c r="F166" s="308" t="s">
        <v>1574</v>
      </c>
      <c r="G166" s="309"/>
      <c r="H166" s="309"/>
      <c r="I166" s="309"/>
      <c r="J166" s="146" t="s">
        <v>183</v>
      </c>
      <c r="K166" s="147">
        <v>70</v>
      </c>
      <c r="L166" s="278"/>
      <c r="M166" s="277"/>
      <c r="N166" s="278">
        <f t="shared" si="7"/>
        <v>0</v>
      </c>
      <c r="O166" s="271"/>
      <c r="P166" s="271"/>
      <c r="Q166" s="271"/>
      <c r="R166" s="129"/>
      <c r="T166" s="228"/>
      <c r="U166" s="37"/>
      <c r="V166" s="29"/>
      <c r="W166" s="130"/>
      <c r="X166" s="130"/>
      <c r="Y166" s="130"/>
      <c r="Z166" s="130"/>
      <c r="AA166" s="131"/>
      <c r="AE166" s="144"/>
      <c r="AF166" s="144"/>
      <c r="AG166" s="145"/>
      <c r="AH166" s="276"/>
      <c r="AI166" s="277"/>
      <c r="AJ166" s="277"/>
      <c r="AK166" s="277"/>
      <c r="AL166" s="146"/>
      <c r="AM166" s="147"/>
      <c r="AN166" s="278"/>
      <c r="AO166" s="277"/>
      <c r="AP166" s="278"/>
      <c r="AQ166" s="271"/>
      <c r="AR166" s="271"/>
      <c r="AS166" s="271"/>
      <c r="AT166" s="14" t="s">
        <v>252</v>
      </c>
      <c r="AU166" s="14" t="s">
        <v>79</v>
      </c>
      <c r="AY166" s="14" t="s">
        <v>149</v>
      </c>
      <c r="BE166" s="132">
        <f t="shared" si="8"/>
        <v>0</v>
      </c>
      <c r="BF166" s="132">
        <f t="shared" si="9"/>
        <v>0</v>
      </c>
      <c r="BG166" s="132">
        <f t="shared" si="10"/>
        <v>0</v>
      </c>
      <c r="BH166" s="132">
        <f t="shared" si="11"/>
        <v>0</v>
      </c>
      <c r="BI166" s="132">
        <f t="shared" si="12"/>
        <v>0</v>
      </c>
      <c r="BJ166" s="14" t="s">
        <v>155</v>
      </c>
      <c r="BK166" s="132">
        <f t="shared" si="13"/>
        <v>0</v>
      </c>
      <c r="BL166" s="14" t="s">
        <v>154</v>
      </c>
      <c r="BM166" s="14" t="s">
        <v>304</v>
      </c>
    </row>
    <row r="167" spans="2:65" s="1" customFormat="1" ht="31.5" customHeight="1">
      <c r="B167" s="128"/>
      <c r="C167" s="139" t="s">
        <v>308</v>
      </c>
      <c r="D167" s="139" t="s">
        <v>150</v>
      </c>
      <c r="E167" s="140" t="s">
        <v>945</v>
      </c>
      <c r="F167" s="306" t="s">
        <v>946</v>
      </c>
      <c r="G167" s="307"/>
      <c r="H167" s="307"/>
      <c r="I167" s="307"/>
      <c r="J167" s="141" t="s">
        <v>502</v>
      </c>
      <c r="K167" s="142">
        <v>70</v>
      </c>
      <c r="L167" s="272"/>
      <c r="M167" s="271"/>
      <c r="N167" s="272">
        <f t="shared" si="7"/>
        <v>0</v>
      </c>
      <c r="O167" s="271"/>
      <c r="P167" s="271"/>
      <c r="Q167" s="271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270"/>
      <c r="AI167" s="271"/>
      <c r="AJ167" s="271"/>
      <c r="AK167" s="271"/>
      <c r="AL167" s="141"/>
      <c r="AM167" s="142"/>
      <c r="AN167" s="272"/>
      <c r="AO167" s="271"/>
      <c r="AP167" s="272"/>
      <c r="AQ167" s="271"/>
      <c r="AR167" s="271"/>
      <c r="AS167" s="271"/>
      <c r="AT167" s="14" t="s">
        <v>150</v>
      </c>
      <c r="AU167" s="14" t="s">
        <v>79</v>
      </c>
      <c r="AY167" s="14" t="s">
        <v>149</v>
      </c>
      <c r="BE167" s="132">
        <f t="shared" si="8"/>
        <v>0</v>
      </c>
      <c r="BF167" s="132">
        <f t="shared" si="9"/>
        <v>0</v>
      </c>
      <c r="BG167" s="132">
        <f t="shared" si="10"/>
        <v>0</v>
      </c>
      <c r="BH167" s="132">
        <f t="shared" si="11"/>
        <v>0</v>
      </c>
      <c r="BI167" s="132">
        <f t="shared" si="12"/>
        <v>0</v>
      </c>
      <c r="BJ167" s="14" t="s">
        <v>155</v>
      </c>
      <c r="BK167" s="132">
        <f t="shared" si="13"/>
        <v>0</v>
      </c>
      <c r="BL167" s="14" t="s">
        <v>154</v>
      </c>
      <c r="BM167" s="14" t="s">
        <v>308</v>
      </c>
    </row>
    <row r="168" spans="2:65" s="1" customFormat="1" ht="22.5" customHeight="1">
      <c r="B168" s="128"/>
      <c r="C168" s="144" t="s">
        <v>312</v>
      </c>
      <c r="D168" s="144" t="s">
        <v>252</v>
      </c>
      <c r="E168" s="145" t="s">
        <v>947</v>
      </c>
      <c r="F168" s="308" t="s">
        <v>1649</v>
      </c>
      <c r="G168" s="309"/>
      <c r="H168" s="309"/>
      <c r="I168" s="309"/>
      <c r="J168" s="146" t="s">
        <v>183</v>
      </c>
      <c r="K168" s="147">
        <v>70</v>
      </c>
      <c r="L168" s="278"/>
      <c r="M168" s="277"/>
      <c r="N168" s="278">
        <f t="shared" si="7"/>
        <v>0</v>
      </c>
      <c r="O168" s="271"/>
      <c r="P168" s="271"/>
      <c r="Q168" s="271"/>
      <c r="R168" s="129"/>
      <c r="S168" s="229"/>
      <c r="T168" s="228"/>
      <c r="U168" s="37"/>
      <c r="V168" s="29"/>
      <c r="W168" s="130"/>
      <c r="X168" s="130"/>
      <c r="Y168" s="130"/>
      <c r="Z168" s="130"/>
      <c r="AA168" s="131"/>
      <c r="AE168" s="144"/>
      <c r="AF168" s="144"/>
      <c r="AG168" s="145"/>
      <c r="AH168" s="276"/>
      <c r="AI168" s="277"/>
      <c r="AJ168" s="277"/>
      <c r="AK168" s="277"/>
      <c r="AL168" s="146"/>
      <c r="AM168" s="147"/>
      <c r="AN168" s="278"/>
      <c r="AO168" s="277"/>
      <c r="AP168" s="278"/>
      <c r="AQ168" s="271"/>
      <c r="AR168" s="271"/>
      <c r="AS168" s="271"/>
      <c r="AT168" s="14" t="s">
        <v>252</v>
      </c>
      <c r="AU168" s="14" t="s">
        <v>79</v>
      </c>
      <c r="AY168" s="14" t="s">
        <v>149</v>
      </c>
      <c r="BE168" s="132">
        <f t="shared" si="8"/>
        <v>0</v>
      </c>
      <c r="BF168" s="132">
        <f t="shared" si="9"/>
        <v>0</v>
      </c>
      <c r="BG168" s="132">
        <f t="shared" si="10"/>
        <v>0</v>
      </c>
      <c r="BH168" s="132">
        <f t="shared" si="11"/>
        <v>0</v>
      </c>
      <c r="BI168" s="132">
        <f t="shared" si="12"/>
        <v>0</v>
      </c>
      <c r="BJ168" s="14" t="s">
        <v>155</v>
      </c>
      <c r="BK168" s="132">
        <f t="shared" si="13"/>
        <v>0</v>
      </c>
      <c r="BL168" s="14" t="s">
        <v>154</v>
      </c>
      <c r="BM168" s="14" t="s">
        <v>312</v>
      </c>
    </row>
    <row r="169" spans="2:65" s="1" customFormat="1" ht="31.5" customHeight="1">
      <c r="B169" s="128"/>
      <c r="C169" s="139" t="s">
        <v>316</v>
      </c>
      <c r="D169" s="139" t="s">
        <v>150</v>
      </c>
      <c r="E169" s="140" t="s">
        <v>948</v>
      </c>
      <c r="F169" s="306" t="s">
        <v>949</v>
      </c>
      <c r="G169" s="307"/>
      <c r="H169" s="307"/>
      <c r="I169" s="307"/>
      <c r="J169" s="141" t="s">
        <v>183</v>
      </c>
      <c r="K169" s="142">
        <v>2</v>
      </c>
      <c r="L169" s="272"/>
      <c r="M169" s="271"/>
      <c r="N169" s="272">
        <f t="shared" si="7"/>
        <v>0</v>
      </c>
      <c r="O169" s="271"/>
      <c r="P169" s="271"/>
      <c r="Q169" s="271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270"/>
      <c r="AI169" s="271"/>
      <c r="AJ169" s="271"/>
      <c r="AK169" s="271"/>
      <c r="AL169" s="141"/>
      <c r="AM169" s="142"/>
      <c r="AN169" s="272"/>
      <c r="AO169" s="271"/>
      <c r="AP169" s="272"/>
      <c r="AQ169" s="271"/>
      <c r="AR169" s="271"/>
      <c r="AS169" s="271"/>
      <c r="AT169" s="14" t="s">
        <v>150</v>
      </c>
      <c r="AU169" s="14" t="s">
        <v>79</v>
      </c>
      <c r="AY169" s="14" t="s">
        <v>149</v>
      </c>
      <c r="BE169" s="132">
        <f t="shared" si="8"/>
        <v>0</v>
      </c>
      <c r="BF169" s="132">
        <f t="shared" si="9"/>
        <v>0</v>
      </c>
      <c r="BG169" s="132">
        <f t="shared" si="10"/>
        <v>0</v>
      </c>
      <c r="BH169" s="132">
        <f t="shared" si="11"/>
        <v>0</v>
      </c>
      <c r="BI169" s="132">
        <f t="shared" si="12"/>
        <v>0</v>
      </c>
      <c r="BJ169" s="14" t="s">
        <v>155</v>
      </c>
      <c r="BK169" s="132">
        <f t="shared" si="13"/>
        <v>0</v>
      </c>
      <c r="BL169" s="14" t="s">
        <v>154</v>
      </c>
      <c r="BM169" s="14" t="s">
        <v>316</v>
      </c>
    </row>
    <row r="170" spans="2:65" s="1" customFormat="1" ht="44.25" customHeight="1">
      <c r="B170" s="128"/>
      <c r="C170" s="144" t="s">
        <v>320</v>
      </c>
      <c r="D170" s="144" t="s">
        <v>252</v>
      </c>
      <c r="E170" s="145" t="s">
        <v>950</v>
      </c>
      <c r="F170" s="308" t="s">
        <v>1650</v>
      </c>
      <c r="G170" s="309"/>
      <c r="H170" s="309"/>
      <c r="I170" s="309"/>
      <c r="J170" s="146" t="s">
        <v>183</v>
      </c>
      <c r="K170" s="147">
        <v>2</v>
      </c>
      <c r="L170" s="278"/>
      <c r="M170" s="277"/>
      <c r="N170" s="278">
        <f t="shared" si="7"/>
        <v>0</v>
      </c>
      <c r="O170" s="271"/>
      <c r="P170" s="271"/>
      <c r="Q170" s="271"/>
      <c r="R170" s="129"/>
      <c r="S170" s="229"/>
      <c r="T170" s="228"/>
      <c r="U170" s="37"/>
      <c r="V170" s="29"/>
      <c r="W170" s="130"/>
      <c r="X170" s="130"/>
      <c r="Y170" s="130"/>
      <c r="Z170" s="130"/>
      <c r="AA170" s="131"/>
      <c r="AE170" s="144"/>
      <c r="AF170" s="144"/>
      <c r="AG170" s="145"/>
      <c r="AH170" s="276"/>
      <c r="AI170" s="277"/>
      <c r="AJ170" s="277"/>
      <c r="AK170" s="277"/>
      <c r="AL170" s="146"/>
      <c r="AM170" s="147"/>
      <c r="AN170" s="278"/>
      <c r="AO170" s="277"/>
      <c r="AP170" s="278"/>
      <c r="AQ170" s="271"/>
      <c r="AR170" s="271"/>
      <c r="AS170" s="271"/>
      <c r="AT170" s="14" t="s">
        <v>252</v>
      </c>
      <c r="AU170" s="14" t="s">
        <v>79</v>
      </c>
      <c r="AY170" s="14" t="s">
        <v>149</v>
      </c>
      <c r="BE170" s="132">
        <f t="shared" si="8"/>
        <v>0</v>
      </c>
      <c r="BF170" s="132">
        <f t="shared" si="9"/>
        <v>0</v>
      </c>
      <c r="BG170" s="132">
        <f t="shared" si="10"/>
        <v>0</v>
      </c>
      <c r="BH170" s="132">
        <f t="shared" si="11"/>
        <v>0</v>
      </c>
      <c r="BI170" s="132">
        <f t="shared" si="12"/>
        <v>0</v>
      </c>
      <c r="BJ170" s="14" t="s">
        <v>155</v>
      </c>
      <c r="BK170" s="132">
        <f t="shared" si="13"/>
        <v>0</v>
      </c>
      <c r="BL170" s="14" t="s">
        <v>154</v>
      </c>
      <c r="BM170" s="14" t="s">
        <v>320</v>
      </c>
    </row>
    <row r="171" spans="2:65" s="1" customFormat="1" ht="31.5" customHeight="1">
      <c r="B171" s="128"/>
      <c r="C171" s="139" t="s">
        <v>323</v>
      </c>
      <c r="D171" s="139" t="s">
        <v>150</v>
      </c>
      <c r="E171" s="140" t="s">
        <v>951</v>
      </c>
      <c r="F171" s="306" t="s">
        <v>952</v>
      </c>
      <c r="G171" s="307"/>
      <c r="H171" s="307"/>
      <c r="I171" s="307"/>
      <c r="J171" s="141" t="s">
        <v>183</v>
      </c>
      <c r="K171" s="142">
        <v>1</v>
      </c>
      <c r="L171" s="272"/>
      <c r="M171" s="271"/>
      <c r="N171" s="272">
        <f t="shared" si="7"/>
        <v>0</v>
      </c>
      <c r="O171" s="271"/>
      <c r="P171" s="271"/>
      <c r="Q171" s="271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270"/>
      <c r="AI171" s="271"/>
      <c r="AJ171" s="271"/>
      <c r="AK171" s="271"/>
      <c r="AL171" s="141"/>
      <c r="AM171" s="142"/>
      <c r="AN171" s="272"/>
      <c r="AO171" s="271"/>
      <c r="AP171" s="272"/>
      <c r="AQ171" s="271"/>
      <c r="AR171" s="271"/>
      <c r="AS171" s="271"/>
      <c r="AT171" s="14" t="s">
        <v>150</v>
      </c>
      <c r="AU171" s="14" t="s">
        <v>79</v>
      </c>
      <c r="AY171" s="14" t="s">
        <v>149</v>
      </c>
      <c r="BE171" s="132">
        <f t="shared" si="8"/>
        <v>0</v>
      </c>
      <c r="BF171" s="132">
        <f t="shared" si="9"/>
        <v>0</v>
      </c>
      <c r="BG171" s="132">
        <f t="shared" si="10"/>
        <v>0</v>
      </c>
      <c r="BH171" s="132">
        <f t="shared" si="11"/>
        <v>0</v>
      </c>
      <c r="BI171" s="132">
        <f t="shared" si="12"/>
        <v>0</v>
      </c>
      <c r="BJ171" s="14" t="s">
        <v>155</v>
      </c>
      <c r="BK171" s="132">
        <f t="shared" si="13"/>
        <v>0</v>
      </c>
      <c r="BL171" s="14" t="s">
        <v>154</v>
      </c>
      <c r="BM171" s="14" t="s">
        <v>323</v>
      </c>
    </row>
    <row r="172" spans="2:65" s="1" customFormat="1" ht="57" customHeight="1">
      <c r="B172" s="128"/>
      <c r="C172" s="144" t="s">
        <v>326</v>
      </c>
      <c r="D172" s="144" t="s">
        <v>252</v>
      </c>
      <c r="E172" s="145" t="s">
        <v>953</v>
      </c>
      <c r="F172" s="308" t="s">
        <v>1575</v>
      </c>
      <c r="G172" s="309"/>
      <c r="H172" s="309"/>
      <c r="I172" s="309"/>
      <c r="J172" s="146" t="s">
        <v>183</v>
      </c>
      <c r="K172" s="147">
        <v>1</v>
      </c>
      <c r="L172" s="278"/>
      <c r="M172" s="277"/>
      <c r="N172" s="278">
        <f t="shared" si="7"/>
        <v>0</v>
      </c>
      <c r="O172" s="271"/>
      <c r="P172" s="271"/>
      <c r="Q172" s="271"/>
      <c r="R172" s="129"/>
      <c r="T172" s="228"/>
      <c r="U172" s="37"/>
      <c r="V172" s="29"/>
      <c r="W172" s="130"/>
      <c r="X172" s="130"/>
      <c r="Y172" s="130"/>
      <c r="Z172" s="130"/>
      <c r="AA172" s="131"/>
      <c r="AE172" s="144"/>
      <c r="AF172" s="144"/>
      <c r="AG172" s="145"/>
      <c r="AH172" s="276"/>
      <c r="AI172" s="277"/>
      <c r="AJ172" s="277"/>
      <c r="AK172" s="277"/>
      <c r="AL172" s="146"/>
      <c r="AM172" s="147"/>
      <c r="AN172" s="278"/>
      <c r="AO172" s="277"/>
      <c r="AP172" s="278"/>
      <c r="AQ172" s="271"/>
      <c r="AR172" s="271"/>
      <c r="AS172" s="271"/>
      <c r="AT172" s="14" t="s">
        <v>252</v>
      </c>
      <c r="AU172" s="14" t="s">
        <v>79</v>
      </c>
      <c r="AY172" s="14" t="s">
        <v>149</v>
      </c>
      <c r="BE172" s="132">
        <f t="shared" si="8"/>
        <v>0</v>
      </c>
      <c r="BF172" s="132">
        <f t="shared" si="9"/>
        <v>0</v>
      </c>
      <c r="BG172" s="132">
        <f t="shared" si="10"/>
        <v>0</v>
      </c>
      <c r="BH172" s="132">
        <f t="shared" si="11"/>
        <v>0</v>
      </c>
      <c r="BI172" s="132">
        <f t="shared" si="12"/>
        <v>0</v>
      </c>
      <c r="BJ172" s="14" t="s">
        <v>155</v>
      </c>
      <c r="BK172" s="132">
        <f t="shared" si="13"/>
        <v>0</v>
      </c>
      <c r="BL172" s="14" t="s">
        <v>154</v>
      </c>
      <c r="BM172" s="14" t="s">
        <v>326</v>
      </c>
    </row>
    <row r="173" spans="2:65" s="1" customFormat="1" ht="31.5" customHeight="1">
      <c r="B173" s="128"/>
      <c r="C173" s="139" t="s">
        <v>330</v>
      </c>
      <c r="D173" s="139" t="s">
        <v>150</v>
      </c>
      <c r="E173" s="140" t="s">
        <v>954</v>
      </c>
      <c r="F173" s="306" t="s">
        <v>955</v>
      </c>
      <c r="G173" s="307"/>
      <c r="H173" s="307"/>
      <c r="I173" s="307"/>
      <c r="J173" s="141" t="s">
        <v>183</v>
      </c>
      <c r="K173" s="142">
        <v>38</v>
      </c>
      <c r="L173" s="272"/>
      <c r="M173" s="271"/>
      <c r="N173" s="272">
        <f t="shared" si="7"/>
        <v>0</v>
      </c>
      <c r="O173" s="271"/>
      <c r="P173" s="271"/>
      <c r="Q173" s="271"/>
      <c r="R173" s="129"/>
      <c r="T173" s="228"/>
      <c r="U173" s="37"/>
      <c r="V173" s="29"/>
      <c r="W173" s="130"/>
      <c r="X173" s="130"/>
      <c r="Y173" s="130"/>
      <c r="Z173" s="130"/>
      <c r="AA173" s="131"/>
      <c r="AE173" s="139"/>
      <c r="AF173" s="139"/>
      <c r="AG173" s="140"/>
      <c r="AH173" s="270"/>
      <c r="AI173" s="271"/>
      <c r="AJ173" s="271"/>
      <c r="AK173" s="271"/>
      <c r="AL173" s="141"/>
      <c r="AM173" s="142"/>
      <c r="AN173" s="272"/>
      <c r="AO173" s="271"/>
      <c r="AP173" s="272"/>
      <c r="AQ173" s="271"/>
      <c r="AR173" s="271"/>
      <c r="AS173" s="271"/>
      <c r="AT173" s="14" t="s">
        <v>150</v>
      </c>
      <c r="AU173" s="14" t="s">
        <v>79</v>
      </c>
      <c r="AY173" s="14" t="s">
        <v>149</v>
      </c>
      <c r="BE173" s="132">
        <f t="shared" si="8"/>
        <v>0</v>
      </c>
      <c r="BF173" s="132">
        <f t="shared" si="9"/>
        <v>0</v>
      </c>
      <c r="BG173" s="132">
        <f t="shared" si="10"/>
        <v>0</v>
      </c>
      <c r="BH173" s="132">
        <f t="shared" si="11"/>
        <v>0</v>
      </c>
      <c r="BI173" s="132">
        <f t="shared" si="12"/>
        <v>0</v>
      </c>
      <c r="BJ173" s="14" t="s">
        <v>155</v>
      </c>
      <c r="BK173" s="132">
        <f t="shared" si="13"/>
        <v>0</v>
      </c>
      <c r="BL173" s="14" t="s">
        <v>154</v>
      </c>
      <c r="BM173" s="14" t="s">
        <v>330</v>
      </c>
    </row>
    <row r="174" spans="2:65" s="1" customFormat="1" ht="22.5" customHeight="1">
      <c r="B174" s="128"/>
      <c r="C174" s="144" t="s">
        <v>334</v>
      </c>
      <c r="D174" s="144" t="s">
        <v>252</v>
      </c>
      <c r="E174" s="145" t="s">
        <v>956</v>
      </c>
      <c r="F174" s="308" t="s">
        <v>957</v>
      </c>
      <c r="G174" s="309"/>
      <c r="H174" s="309"/>
      <c r="I174" s="309"/>
      <c r="J174" s="146" t="s">
        <v>183</v>
      </c>
      <c r="K174" s="147">
        <v>38</v>
      </c>
      <c r="L174" s="278"/>
      <c r="M174" s="277"/>
      <c r="N174" s="278">
        <f t="shared" si="7"/>
        <v>0</v>
      </c>
      <c r="O174" s="271"/>
      <c r="P174" s="271"/>
      <c r="Q174" s="271"/>
      <c r="R174" s="129"/>
      <c r="T174" s="228"/>
      <c r="U174" s="37"/>
      <c r="V174" s="29"/>
      <c r="W174" s="130"/>
      <c r="X174" s="130"/>
      <c r="Y174" s="130"/>
      <c r="Z174" s="130"/>
      <c r="AA174" s="131"/>
      <c r="AE174" s="144"/>
      <c r="AF174" s="144"/>
      <c r="AG174" s="145"/>
      <c r="AH174" s="276"/>
      <c r="AI174" s="277"/>
      <c r="AJ174" s="277"/>
      <c r="AK174" s="277"/>
      <c r="AL174" s="146"/>
      <c r="AM174" s="147"/>
      <c r="AN174" s="278"/>
      <c r="AO174" s="277"/>
      <c r="AP174" s="278"/>
      <c r="AQ174" s="271"/>
      <c r="AR174" s="271"/>
      <c r="AS174" s="271"/>
      <c r="AT174" s="14" t="s">
        <v>252</v>
      </c>
      <c r="AU174" s="14" t="s">
        <v>79</v>
      </c>
      <c r="AY174" s="14" t="s">
        <v>149</v>
      </c>
      <c r="BE174" s="132">
        <f t="shared" si="8"/>
        <v>0</v>
      </c>
      <c r="BF174" s="132">
        <f t="shared" si="9"/>
        <v>0</v>
      </c>
      <c r="BG174" s="132">
        <f t="shared" si="10"/>
        <v>0</v>
      </c>
      <c r="BH174" s="132">
        <f t="shared" si="11"/>
        <v>0</v>
      </c>
      <c r="BI174" s="132">
        <f t="shared" si="12"/>
        <v>0</v>
      </c>
      <c r="BJ174" s="14" t="s">
        <v>155</v>
      </c>
      <c r="BK174" s="132">
        <f t="shared" si="13"/>
        <v>0</v>
      </c>
      <c r="BL174" s="14" t="s">
        <v>154</v>
      </c>
      <c r="BM174" s="14" t="s">
        <v>334</v>
      </c>
    </row>
    <row r="175" spans="2:65" s="1" customFormat="1" ht="31.5" customHeight="1">
      <c r="B175" s="128"/>
      <c r="C175" s="139" t="s">
        <v>338</v>
      </c>
      <c r="D175" s="139" t="s">
        <v>150</v>
      </c>
      <c r="E175" s="140" t="s">
        <v>958</v>
      </c>
      <c r="F175" s="306" t="s">
        <v>959</v>
      </c>
      <c r="G175" s="307"/>
      <c r="H175" s="307"/>
      <c r="I175" s="307"/>
      <c r="J175" s="141" t="s">
        <v>183</v>
      </c>
      <c r="K175" s="142">
        <v>2</v>
      </c>
      <c r="L175" s="272"/>
      <c r="M175" s="271"/>
      <c r="N175" s="272">
        <f t="shared" si="7"/>
        <v>0</v>
      </c>
      <c r="O175" s="271"/>
      <c r="P175" s="271"/>
      <c r="Q175" s="271"/>
      <c r="R175" s="129"/>
      <c r="T175" s="228"/>
      <c r="U175" s="37"/>
      <c r="V175" s="29"/>
      <c r="W175" s="130"/>
      <c r="X175" s="130"/>
      <c r="Y175" s="130"/>
      <c r="Z175" s="130"/>
      <c r="AA175" s="131"/>
      <c r="AE175" s="139"/>
      <c r="AF175" s="139"/>
      <c r="AG175" s="140"/>
      <c r="AH175" s="270"/>
      <c r="AI175" s="271"/>
      <c r="AJ175" s="271"/>
      <c r="AK175" s="271"/>
      <c r="AL175" s="141"/>
      <c r="AM175" s="142"/>
      <c r="AN175" s="272"/>
      <c r="AO175" s="271"/>
      <c r="AP175" s="272"/>
      <c r="AQ175" s="271"/>
      <c r="AR175" s="271"/>
      <c r="AS175" s="271"/>
      <c r="AT175" s="14" t="s">
        <v>150</v>
      </c>
      <c r="AU175" s="14" t="s">
        <v>79</v>
      </c>
      <c r="AY175" s="14" t="s">
        <v>149</v>
      </c>
      <c r="BE175" s="132">
        <f t="shared" si="8"/>
        <v>0</v>
      </c>
      <c r="BF175" s="132">
        <f t="shared" si="9"/>
        <v>0</v>
      </c>
      <c r="BG175" s="132">
        <f t="shared" si="10"/>
        <v>0</v>
      </c>
      <c r="BH175" s="132">
        <f t="shared" si="11"/>
        <v>0</v>
      </c>
      <c r="BI175" s="132">
        <f t="shared" si="12"/>
        <v>0</v>
      </c>
      <c r="BJ175" s="14" t="s">
        <v>155</v>
      </c>
      <c r="BK175" s="132">
        <f t="shared" si="13"/>
        <v>0</v>
      </c>
      <c r="BL175" s="14" t="s">
        <v>154</v>
      </c>
      <c r="BM175" s="14" t="s">
        <v>338</v>
      </c>
    </row>
    <row r="176" spans="2:65" s="1" customFormat="1" ht="22.5" customHeight="1">
      <c r="B176" s="128"/>
      <c r="C176" s="144" t="s">
        <v>342</v>
      </c>
      <c r="D176" s="144" t="s">
        <v>252</v>
      </c>
      <c r="E176" s="145" t="s">
        <v>960</v>
      </c>
      <c r="F176" s="308" t="s">
        <v>961</v>
      </c>
      <c r="G176" s="309"/>
      <c r="H176" s="309"/>
      <c r="I176" s="309"/>
      <c r="J176" s="146" t="s">
        <v>183</v>
      </c>
      <c r="K176" s="147">
        <v>2</v>
      </c>
      <c r="L176" s="278"/>
      <c r="M176" s="277"/>
      <c r="N176" s="278">
        <f t="shared" si="7"/>
        <v>0</v>
      </c>
      <c r="O176" s="271"/>
      <c r="P176" s="271"/>
      <c r="Q176" s="271"/>
      <c r="R176" s="129"/>
      <c r="T176" s="228"/>
      <c r="U176" s="37"/>
      <c r="V176" s="29"/>
      <c r="W176" s="130"/>
      <c r="X176" s="130"/>
      <c r="Y176" s="130"/>
      <c r="Z176" s="130"/>
      <c r="AA176" s="131"/>
      <c r="AE176" s="144"/>
      <c r="AF176" s="144"/>
      <c r="AG176" s="145"/>
      <c r="AH176" s="276"/>
      <c r="AI176" s="277"/>
      <c r="AJ176" s="277"/>
      <c r="AK176" s="277"/>
      <c r="AL176" s="146"/>
      <c r="AM176" s="147"/>
      <c r="AN176" s="278"/>
      <c r="AO176" s="277"/>
      <c r="AP176" s="278"/>
      <c r="AQ176" s="271"/>
      <c r="AR176" s="271"/>
      <c r="AS176" s="271"/>
      <c r="AT176" s="14" t="s">
        <v>252</v>
      </c>
      <c r="AU176" s="14" t="s">
        <v>79</v>
      </c>
      <c r="AY176" s="14" t="s">
        <v>149</v>
      </c>
      <c r="BE176" s="132">
        <f t="shared" si="8"/>
        <v>0</v>
      </c>
      <c r="BF176" s="132">
        <f t="shared" si="9"/>
        <v>0</v>
      </c>
      <c r="BG176" s="132">
        <f t="shared" si="10"/>
        <v>0</v>
      </c>
      <c r="BH176" s="132">
        <f t="shared" si="11"/>
        <v>0</v>
      </c>
      <c r="BI176" s="132">
        <f t="shared" si="12"/>
        <v>0</v>
      </c>
      <c r="BJ176" s="14" t="s">
        <v>155</v>
      </c>
      <c r="BK176" s="132">
        <f t="shared" si="13"/>
        <v>0</v>
      </c>
      <c r="BL176" s="14" t="s">
        <v>154</v>
      </c>
      <c r="BM176" s="14" t="s">
        <v>342</v>
      </c>
    </row>
    <row r="177" spans="2:65" s="1" customFormat="1" ht="31.5" customHeight="1">
      <c r="B177" s="128"/>
      <c r="C177" s="139" t="s">
        <v>346</v>
      </c>
      <c r="D177" s="139" t="s">
        <v>150</v>
      </c>
      <c r="E177" s="140" t="s">
        <v>962</v>
      </c>
      <c r="F177" s="306" t="s">
        <v>963</v>
      </c>
      <c r="G177" s="307"/>
      <c r="H177" s="307"/>
      <c r="I177" s="307"/>
      <c r="J177" s="141" t="s">
        <v>502</v>
      </c>
      <c r="K177" s="142">
        <v>2</v>
      </c>
      <c r="L177" s="272"/>
      <c r="M177" s="271"/>
      <c r="N177" s="272">
        <f t="shared" si="7"/>
        <v>0</v>
      </c>
      <c r="O177" s="271"/>
      <c r="P177" s="271"/>
      <c r="Q177" s="271"/>
      <c r="R177" s="129"/>
      <c r="T177" s="228"/>
      <c r="U177" s="37"/>
      <c r="V177" s="29"/>
      <c r="W177" s="130"/>
      <c r="X177" s="130"/>
      <c r="Y177" s="130"/>
      <c r="Z177" s="130"/>
      <c r="AA177" s="131"/>
      <c r="AE177" s="139"/>
      <c r="AF177" s="139"/>
      <c r="AG177" s="140"/>
      <c r="AH177" s="270"/>
      <c r="AI177" s="271"/>
      <c r="AJ177" s="271"/>
      <c r="AK177" s="271"/>
      <c r="AL177" s="141"/>
      <c r="AM177" s="142"/>
      <c r="AN177" s="272"/>
      <c r="AO177" s="271"/>
      <c r="AP177" s="272"/>
      <c r="AQ177" s="271"/>
      <c r="AR177" s="271"/>
      <c r="AS177" s="271"/>
      <c r="AT177" s="14" t="s">
        <v>150</v>
      </c>
      <c r="AU177" s="14" t="s">
        <v>79</v>
      </c>
      <c r="AY177" s="14" t="s">
        <v>149</v>
      </c>
      <c r="BE177" s="132">
        <f t="shared" si="8"/>
        <v>0</v>
      </c>
      <c r="BF177" s="132">
        <f t="shared" si="9"/>
        <v>0</v>
      </c>
      <c r="BG177" s="132">
        <f t="shared" si="10"/>
        <v>0</v>
      </c>
      <c r="BH177" s="132">
        <f t="shared" si="11"/>
        <v>0</v>
      </c>
      <c r="BI177" s="132">
        <f t="shared" si="12"/>
        <v>0</v>
      </c>
      <c r="BJ177" s="14" t="s">
        <v>155</v>
      </c>
      <c r="BK177" s="132">
        <f t="shared" si="13"/>
        <v>0</v>
      </c>
      <c r="BL177" s="14" t="s">
        <v>154</v>
      </c>
      <c r="BM177" s="14" t="s">
        <v>346</v>
      </c>
    </row>
    <row r="178" spans="2:65" s="1" customFormat="1" ht="22.5" customHeight="1">
      <c r="B178" s="128"/>
      <c r="C178" s="144" t="s">
        <v>350</v>
      </c>
      <c r="D178" s="144" t="s">
        <v>252</v>
      </c>
      <c r="E178" s="145" t="s">
        <v>964</v>
      </c>
      <c r="F178" s="308" t="s">
        <v>965</v>
      </c>
      <c r="G178" s="309"/>
      <c r="H178" s="309"/>
      <c r="I178" s="309"/>
      <c r="J178" s="146" t="s">
        <v>183</v>
      </c>
      <c r="K178" s="147">
        <v>2</v>
      </c>
      <c r="L178" s="278"/>
      <c r="M178" s="277"/>
      <c r="N178" s="278">
        <f t="shared" si="7"/>
        <v>0</v>
      </c>
      <c r="O178" s="271"/>
      <c r="P178" s="271"/>
      <c r="Q178" s="271"/>
      <c r="R178" s="129"/>
      <c r="T178" s="228"/>
      <c r="U178" s="37"/>
      <c r="V178" s="29"/>
      <c r="W178" s="130"/>
      <c r="X178" s="130"/>
      <c r="Y178" s="130"/>
      <c r="Z178" s="130"/>
      <c r="AA178" s="131"/>
      <c r="AE178" s="144"/>
      <c r="AF178" s="144"/>
      <c r="AG178" s="145"/>
      <c r="AH178" s="276"/>
      <c r="AI178" s="277"/>
      <c r="AJ178" s="277"/>
      <c r="AK178" s="277"/>
      <c r="AL178" s="146"/>
      <c r="AM178" s="147"/>
      <c r="AN178" s="278"/>
      <c r="AO178" s="277"/>
      <c r="AP178" s="278"/>
      <c r="AQ178" s="271"/>
      <c r="AR178" s="271"/>
      <c r="AS178" s="271"/>
      <c r="AT178" s="14" t="s">
        <v>252</v>
      </c>
      <c r="AU178" s="14" t="s">
        <v>79</v>
      </c>
      <c r="AY178" s="14" t="s">
        <v>149</v>
      </c>
      <c r="BE178" s="132">
        <f t="shared" si="8"/>
        <v>0</v>
      </c>
      <c r="BF178" s="132">
        <f t="shared" si="9"/>
        <v>0</v>
      </c>
      <c r="BG178" s="132">
        <f t="shared" si="10"/>
        <v>0</v>
      </c>
      <c r="BH178" s="132">
        <f t="shared" si="11"/>
        <v>0</v>
      </c>
      <c r="BI178" s="132">
        <f t="shared" si="12"/>
        <v>0</v>
      </c>
      <c r="BJ178" s="14" t="s">
        <v>155</v>
      </c>
      <c r="BK178" s="132">
        <f t="shared" si="13"/>
        <v>0</v>
      </c>
      <c r="BL178" s="14" t="s">
        <v>154</v>
      </c>
      <c r="BM178" s="14" t="s">
        <v>350</v>
      </c>
    </row>
    <row r="179" spans="2:65" s="1" customFormat="1" ht="31.5" customHeight="1">
      <c r="B179" s="128"/>
      <c r="C179" s="139" t="s">
        <v>354</v>
      </c>
      <c r="D179" s="139" t="s">
        <v>150</v>
      </c>
      <c r="E179" s="140" t="s">
        <v>966</v>
      </c>
      <c r="F179" s="306" t="s">
        <v>967</v>
      </c>
      <c r="G179" s="307"/>
      <c r="H179" s="307"/>
      <c r="I179" s="307"/>
      <c r="J179" s="141" t="s">
        <v>183</v>
      </c>
      <c r="K179" s="142">
        <v>12</v>
      </c>
      <c r="L179" s="272"/>
      <c r="M179" s="271"/>
      <c r="N179" s="272">
        <f t="shared" si="7"/>
        <v>0</v>
      </c>
      <c r="O179" s="271"/>
      <c r="P179" s="271"/>
      <c r="Q179" s="271"/>
      <c r="R179" s="1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270"/>
      <c r="AI179" s="271"/>
      <c r="AJ179" s="271"/>
      <c r="AK179" s="271"/>
      <c r="AL179" s="141"/>
      <c r="AM179" s="142"/>
      <c r="AN179" s="272"/>
      <c r="AO179" s="271"/>
      <c r="AP179" s="272"/>
      <c r="AQ179" s="271"/>
      <c r="AR179" s="271"/>
      <c r="AS179" s="271"/>
      <c r="AT179" s="14" t="s">
        <v>150</v>
      </c>
      <c r="AU179" s="14" t="s">
        <v>79</v>
      </c>
      <c r="AY179" s="14" t="s">
        <v>149</v>
      </c>
      <c r="BE179" s="132">
        <f t="shared" si="8"/>
        <v>0</v>
      </c>
      <c r="BF179" s="132">
        <f t="shared" si="9"/>
        <v>0</v>
      </c>
      <c r="BG179" s="132">
        <f t="shared" si="10"/>
        <v>0</v>
      </c>
      <c r="BH179" s="132">
        <f t="shared" si="11"/>
        <v>0</v>
      </c>
      <c r="BI179" s="132">
        <f t="shared" si="12"/>
        <v>0</v>
      </c>
      <c r="BJ179" s="14" t="s">
        <v>155</v>
      </c>
      <c r="BK179" s="132">
        <f t="shared" si="13"/>
        <v>0</v>
      </c>
      <c r="BL179" s="14" t="s">
        <v>154</v>
      </c>
      <c r="BM179" s="14" t="s">
        <v>354</v>
      </c>
    </row>
    <row r="180" spans="2:65" s="1" customFormat="1" ht="31.5" customHeight="1">
      <c r="B180" s="128"/>
      <c r="C180" s="139" t="s">
        <v>358</v>
      </c>
      <c r="D180" s="139" t="s">
        <v>150</v>
      </c>
      <c r="E180" s="140" t="s">
        <v>968</v>
      </c>
      <c r="F180" s="306" t="s">
        <v>969</v>
      </c>
      <c r="G180" s="307"/>
      <c r="H180" s="307"/>
      <c r="I180" s="307"/>
      <c r="J180" s="141" t="s">
        <v>183</v>
      </c>
      <c r="K180" s="142">
        <v>6</v>
      </c>
      <c r="L180" s="272"/>
      <c r="M180" s="271"/>
      <c r="N180" s="272">
        <f t="shared" si="7"/>
        <v>0</v>
      </c>
      <c r="O180" s="271"/>
      <c r="P180" s="271"/>
      <c r="Q180" s="271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270"/>
      <c r="AI180" s="271"/>
      <c r="AJ180" s="271"/>
      <c r="AK180" s="271"/>
      <c r="AL180" s="141"/>
      <c r="AM180" s="142"/>
      <c r="AN180" s="272"/>
      <c r="AO180" s="271"/>
      <c r="AP180" s="272"/>
      <c r="AQ180" s="271"/>
      <c r="AR180" s="271"/>
      <c r="AS180" s="271"/>
      <c r="AT180" s="14" t="s">
        <v>150</v>
      </c>
      <c r="AU180" s="14" t="s">
        <v>79</v>
      </c>
      <c r="AY180" s="14" t="s">
        <v>149</v>
      </c>
      <c r="BE180" s="132">
        <f t="shared" si="8"/>
        <v>0</v>
      </c>
      <c r="BF180" s="132">
        <f t="shared" si="9"/>
        <v>0</v>
      </c>
      <c r="BG180" s="132">
        <f t="shared" si="10"/>
        <v>0</v>
      </c>
      <c r="BH180" s="132">
        <f t="shared" si="11"/>
        <v>0</v>
      </c>
      <c r="BI180" s="132">
        <f t="shared" si="12"/>
        <v>0</v>
      </c>
      <c r="BJ180" s="14" t="s">
        <v>155</v>
      </c>
      <c r="BK180" s="132">
        <f t="shared" si="13"/>
        <v>0</v>
      </c>
      <c r="BL180" s="14" t="s">
        <v>154</v>
      </c>
      <c r="BM180" s="14" t="s">
        <v>358</v>
      </c>
    </row>
    <row r="181" spans="2:65" s="1" customFormat="1" ht="31.5" customHeight="1">
      <c r="B181" s="128"/>
      <c r="C181" s="139" t="s">
        <v>362</v>
      </c>
      <c r="D181" s="139" t="s">
        <v>150</v>
      </c>
      <c r="E181" s="140" t="s">
        <v>970</v>
      </c>
      <c r="F181" s="306" t="s">
        <v>971</v>
      </c>
      <c r="G181" s="307"/>
      <c r="H181" s="307"/>
      <c r="I181" s="307"/>
      <c r="J181" s="141" t="s">
        <v>183</v>
      </c>
      <c r="K181" s="142">
        <v>2</v>
      </c>
      <c r="L181" s="272"/>
      <c r="M181" s="271"/>
      <c r="N181" s="272">
        <f t="shared" si="7"/>
        <v>0</v>
      </c>
      <c r="O181" s="271"/>
      <c r="P181" s="271"/>
      <c r="Q181" s="271"/>
      <c r="R181" s="1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270"/>
      <c r="AI181" s="271"/>
      <c r="AJ181" s="271"/>
      <c r="AK181" s="271"/>
      <c r="AL181" s="141"/>
      <c r="AM181" s="142"/>
      <c r="AN181" s="272"/>
      <c r="AO181" s="271"/>
      <c r="AP181" s="272"/>
      <c r="AQ181" s="271"/>
      <c r="AR181" s="271"/>
      <c r="AS181" s="271"/>
      <c r="AT181" s="14" t="s">
        <v>150</v>
      </c>
      <c r="AU181" s="14" t="s">
        <v>79</v>
      </c>
      <c r="AY181" s="14" t="s">
        <v>149</v>
      </c>
      <c r="BE181" s="132">
        <f t="shared" si="8"/>
        <v>0</v>
      </c>
      <c r="BF181" s="132">
        <f t="shared" si="9"/>
        <v>0</v>
      </c>
      <c r="BG181" s="132">
        <f t="shared" si="10"/>
        <v>0</v>
      </c>
      <c r="BH181" s="132">
        <f t="shared" si="11"/>
        <v>0</v>
      </c>
      <c r="BI181" s="132">
        <f t="shared" si="12"/>
        <v>0</v>
      </c>
      <c r="BJ181" s="14" t="s">
        <v>155</v>
      </c>
      <c r="BK181" s="132">
        <f t="shared" si="13"/>
        <v>0</v>
      </c>
      <c r="BL181" s="14" t="s">
        <v>154</v>
      </c>
      <c r="BM181" s="14" t="s">
        <v>362</v>
      </c>
    </row>
    <row r="182" spans="2:65" s="1" customFormat="1" ht="22.5" customHeight="1">
      <c r="B182" s="128"/>
      <c r="C182" s="144" t="s">
        <v>366</v>
      </c>
      <c r="D182" s="144" t="s">
        <v>252</v>
      </c>
      <c r="E182" s="145" t="s">
        <v>972</v>
      </c>
      <c r="F182" s="308" t="s">
        <v>973</v>
      </c>
      <c r="G182" s="309"/>
      <c r="H182" s="309"/>
      <c r="I182" s="309"/>
      <c r="J182" s="146" t="s">
        <v>183</v>
      </c>
      <c r="K182" s="147">
        <v>2</v>
      </c>
      <c r="L182" s="278"/>
      <c r="M182" s="277"/>
      <c r="N182" s="278">
        <f t="shared" si="7"/>
        <v>0</v>
      </c>
      <c r="O182" s="271"/>
      <c r="P182" s="271"/>
      <c r="Q182" s="271"/>
      <c r="R182" s="129"/>
      <c r="T182" s="228"/>
      <c r="U182" s="37"/>
      <c r="V182" s="29"/>
      <c r="W182" s="130"/>
      <c r="X182" s="130"/>
      <c r="Y182" s="130"/>
      <c r="Z182" s="130"/>
      <c r="AA182" s="131"/>
      <c r="AE182" s="144"/>
      <c r="AF182" s="144"/>
      <c r="AG182" s="145"/>
      <c r="AH182" s="276"/>
      <c r="AI182" s="277"/>
      <c r="AJ182" s="277"/>
      <c r="AK182" s="277"/>
      <c r="AL182" s="146"/>
      <c r="AM182" s="147"/>
      <c r="AN182" s="278"/>
      <c r="AO182" s="277"/>
      <c r="AP182" s="278"/>
      <c r="AQ182" s="271"/>
      <c r="AR182" s="271"/>
      <c r="AS182" s="271"/>
      <c r="AT182" s="14" t="s">
        <v>252</v>
      </c>
      <c r="AU182" s="14" t="s">
        <v>79</v>
      </c>
      <c r="AY182" s="14" t="s">
        <v>149</v>
      </c>
      <c r="BE182" s="132">
        <f t="shared" si="8"/>
        <v>0</v>
      </c>
      <c r="BF182" s="132">
        <f t="shared" si="9"/>
        <v>0</v>
      </c>
      <c r="BG182" s="132">
        <f t="shared" si="10"/>
        <v>0</v>
      </c>
      <c r="BH182" s="132">
        <f t="shared" si="11"/>
        <v>0</v>
      </c>
      <c r="BI182" s="132">
        <f t="shared" si="12"/>
        <v>0</v>
      </c>
      <c r="BJ182" s="14" t="s">
        <v>155</v>
      </c>
      <c r="BK182" s="132">
        <f t="shared" si="13"/>
        <v>0</v>
      </c>
      <c r="BL182" s="14" t="s">
        <v>154</v>
      </c>
      <c r="BM182" s="14" t="s">
        <v>366</v>
      </c>
    </row>
    <row r="183" spans="2:65" s="1" customFormat="1" ht="31.5" customHeight="1">
      <c r="B183" s="128"/>
      <c r="C183" s="139" t="s">
        <v>370</v>
      </c>
      <c r="D183" s="139" t="s">
        <v>150</v>
      </c>
      <c r="E183" s="140" t="s">
        <v>974</v>
      </c>
      <c r="F183" s="306" t="s">
        <v>975</v>
      </c>
      <c r="G183" s="307"/>
      <c r="H183" s="307"/>
      <c r="I183" s="307"/>
      <c r="J183" s="141" t="s">
        <v>183</v>
      </c>
      <c r="K183" s="142">
        <v>1</v>
      </c>
      <c r="L183" s="272"/>
      <c r="M183" s="271"/>
      <c r="N183" s="272">
        <f t="shared" si="7"/>
        <v>0</v>
      </c>
      <c r="O183" s="271"/>
      <c r="P183" s="271"/>
      <c r="Q183" s="271"/>
      <c r="R183" s="129"/>
      <c r="T183" s="228"/>
      <c r="U183" s="37"/>
      <c r="V183" s="29"/>
      <c r="W183" s="130"/>
      <c r="X183" s="130"/>
      <c r="Y183" s="130"/>
      <c r="Z183" s="130"/>
      <c r="AA183" s="131"/>
      <c r="AE183" s="139"/>
      <c r="AF183" s="139"/>
      <c r="AG183" s="140"/>
      <c r="AH183" s="270"/>
      <c r="AI183" s="271"/>
      <c r="AJ183" s="271"/>
      <c r="AK183" s="271"/>
      <c r="AL183" s="141"/>
      <c r="AM183" s="142"/>
      <c r="AN183" s="272"/>
      <c r="AO183" s="271"/>
      <c r="AP183" s="272"/>
      <c r="AQ183" s="271"/>
      <c r="AR183" s="271"/>
      <c r="AS183" s="271"/>
      <c r="AT183" s="14" t="s">
        <v>150</v>
      </c>
      <c r="AU183" s="14" t="s">
        <v>79</v>
      </c>
      <c r="AY183" s="14" t="s">
        <v>149</v>
      </c>
      <c r="BE183" s="132">
        <f t="shared" si="8"/>
        <v>0</v>
      </c>
      <c r="BF183" s="132">
        <f t="shared" si="9"/>
        <v>0</v>
      </c>
      <c r="BG183" s="132">
        <f t="shared" si="10"/>
        <v>0</v>
      </c>
      <c r="BH183" s="132">
        <f t="shared" si="11"/>
        <v>0</v>
      </c>
      <c r="BI183" s="132">
        <f t="shared" si="12"/>
        <v>0</v>
      </c>
      <c r="BJ183" s="14" t="s">
        <v>155</v>
      </c>
      <c r="BK183" s="132">
        <f t="shared" si="13"/>
        <v>0</v>
      </c>
      <c r="BL183" s="14" t="s">
        <v>154</v>
      </c>
      <c r="BM183" s="14" t="s">
        <v>370</v>
      </c>
    </row>
    <row r="184" spans="2:65" s="1" customFormat="1" ht="22.5" customHeight="1">
      <c r="B184" s="128"/>
      <c r="C184" s="144" t="s">
        <v>374</v>
      </c>
      <c r="D184" s="144" t="s">
        <v>252</v>
      </c>
      <c r="E184" s="145" t="s">
        <v>976</v>
      </c>
      <c r="F184" s="308" t="s">
        <v>977</v>
      </c>
      <c r="G184" s="309"/>
      <c r="H184" s="309"/>
      <c r="I184" s="309"/>
      <c r="J184" s="146" t="s">
        <v>183</v>
      </c>
      <c r="K184" s="147">
        <v>1</v>
      </c>
      <c r="L184" s="278"/>
      <c r="M184" s="277"/>
      <c r="N184" s="278">
        <f t="shared" si="7"/>
        <v>0</v>
      </c>
      <c r="O184" s="271"/>
      <c r="P184" s="271"/>
      <c r="Q184" s="271"/>
      <c r="R184" s="129"/>
      <c r="T184" s="228"/>
      <c r="U184" s="37"/>
      <c r="V184" s="29"/>
      <c r="W184" s="130"/>
      <c r="X184" s="130"/>
      <c r="Y184" s="130"/>
      <c r="Z184" s="130"/>
      <c r="AA184" s="131"/>
      <c r="AE184" s="144"/>
      <c r="AF184" s="144"/>
      <c r="AG184" s="145"/>
      <c r="AH184" s="276"/>
      <c r="AI184" s="277"/>
      <c r="AJ184" s="277"/>
      <c r="AK184" s="277"/>
      <c r="AL184" s="146"/>
      <c r="AM184" s="147"/>
      <c r="AN184" s="278"/>
      <c r="AO184" s="277"/>
      <c r="AP184" s="278"/>
      <c r="AQ184" s="271"/>
      <c r="AR184" s="271"/>
      <c r="AS184" s="271"/>
      <c r="AT184" s="14" t="s">
        <v>252</v>
      </c>
      <c r="AU184" s="14" t="s">
        <v>79</v>
      </c>
      <c r="AY184" s="14" t="s">
        <v>149</v>
      </c>
      <c r="BE184" s="132">
        <f t="shared" si="8"/>
        <v>0</v>
      </c>
      <c r="BF184" s="132">
        <f t="shared" si="9"/>
        <v>0</v>
      </c>
      <c r="BG184" s="132">
        <f t="shared" si="10"/>
        <v>0</v>
      </c>
      <c r="BH184" s="132">
        <f t="shared" si="11"/>
        <v>0</v>
      </c>
      <c r="BI184" s="132">
        <f t="shared" si="12"/>
        <v>0</v>
      </c>
      <c r="BJ184" s="14" t="s">
        <v>155</v>
      </c>
      <c r="BK184" s="132">
        <f t="shared" si="13"/>
        <v>0</v>
      </c>
      <c r="BL184" s="14" t="s">
        <v>154</v>
      </c>
      <c r="BM184" s="14" t="s">
        <v>374</v>
      </c>
    </row>
    <row r="185" spans="2:65" s="1" customFormat="1" ht="31.5" customHeight="1">
      <c r="B185" s="128"/>
      <c r="C185" s="139" t="s">
        <v>378</v>
      </c>
      <c r="D185" s="139" t="s">
        <v>150</v>
      </c>
      <c r="E185" s="140" t="s">
        <v>978</v>
      </c>
      <c r="F185" s="306" t="s">
        <v>979</v>
      </c>
      <c r="G185" s="307"/>
      <c r="H185" s="307"/>
      <c r="I185" s="307"/>
      <c r="J185" s="141" t="s">
        <v>183</v>
      </c>
      <c r="K185" s="142">
        <v>2</v>
      </c>
      <c r="L185" s="272"/>
      <c r="M185" s="271"/>
      <c r="N185" s="272">
        <f t="shared" si="7"/>
        <v>0</v>
      </c>
      <c r="O185" s="271"/>
      <c r="P185" s="271"/>
      <c r="Q185" s="271"/>
      <c r="R185" s="129"/>
      <c r="T185" s="228"/>
      <c r="U185" s="37"/>
      <c r="V185" s="29"/>
      <c r="W185" s="130"/>
      <c r="X185" s="130"/>
      <c r="Y185" s="130"/>
      <c r="Z185" s="130"/>
      <c r="AA185" s="131"/>
      <c r="AE185" s="139"/>
      <c r="AF185" s="139"/>
      <c r="AG185" s="140"/>
      <c r="AH185" s="270"/>
      <c r="AI185" s="271"/>
      <c r="AJ185" s="271"/>
      <c r="AK185" s="271"/>
      <c r="AL185" s="141"/>
      <c r="AM185" s="142"/>
      <c r="AN185" s="272"/>
      <c r="AO185" s="271"/>
      <c r="AP185" s="272"/>
      <c r="AQ185" s="271"/>
      <c r="AR185" s="271"/>
      <c r="AS185" s="271"/>
      <c r="AT185" s="14" t="s">
        <v>150</v>
      </c>
      <c r="AU185" s="14" t="s">
        <v>79</v>
      </c>
      <c r="AY185" s="14" t="s">
        <v>149</v>
      </c>
      <c r="BE185" s="132">
        <f t="shared" si="8"/>
        <v>0</v>
      </c>
      <c r="BF185" s="132">
        <f t="shared" si="9"/>
        <v>0</v>
      </c>
      <c r="BG185" s="132">
        <f t="shared" si="10"/>
        <v>0</v>
      </c>
      <c r="BH185" s="132">
        <f t="shared" si="11"/>
        <v>0</v>
      </c>
      <c r="BI185" s="132">
        <f t="shared" si="12"/>
        <v>0</v>
      </c>
      <c r="BJ185" s="14" t="s">
        <v>155</v>
      </c>
      <c r="BK185" s="132">
        <f t="shared" si="13"/>
        <v>0</v>
      </c>
      <c r="BL185" s="14" t="s">
        <v>154</v>
      </c>
      <c r="BM185" s="14" t="s">
        <v>378</v>
      </c>
    </row>
    <row r="186" spans="2:65" s="1" customFormat="1" ht="22.5" customHeight="1">
      <c r="B186" s="128"/>
      <c r="C186" s="144" t="s">
        <v>382</v>
      </c>
      <c r="D186" s="144" t="s">
        <v>252</v>
      </c>
      <c r="E186" s="145" t="s">
        <v>980</v>
      </c>
      <c r="F186" s="308" t="s">
        <v>981</v>
      </c>
      <c r="G186" s="309"/>
      <c r="H186" s="309"/>
      <c r="I186" s="309"/>
      <c r="J186" s="146" t="s">
        <v>183</v>
      </c>
      <c r="K186" s="147">
        <v>2</v>
      </c>
      <c r="L186" s="278"/>
      <c r="M186" s="277"/>
      <c r="N186" s="278">
        <f t="shared" si="7"/>
        <v>0</v>
      </c>
      <c r="O186" s="271"/>
      <c r="P186" s="271"/>
      <c r="Q186" s="271"/>
      <c r="R186" s="129"/>
      <c r="T186" s="228"/>
      <c r="U186" s="37"/>
      <c r="V186" s="29"/>
      <c r="W186" s="130"/>
      <c r="X186" s="130"/>
      <c r="Y186" s="130"/>
      <c r="Z186" s="130"/>
      <c r="AA186" s="131"/>
      <c r="AE186" s="144"/>
      <c r="AF186" s="144"/>
      <c r="AG186" s="145"/>
      <c r="AH186" s="276"/>
      <c r="AI186" s="277"/>
      <c r="AJ186" s="277"/>
      <c r="AK186" s="277"/>
      <c r="AL186" s="146"/>
      <c r="AM186" s="147"/>
      <c r="AN186" s="278"/>
      <c r="AO186" s="277"/>
      <c r="AP186" s="278"/>
      <c r="AQ186" s="271"/>
      <c r="AR186" s="271"/>
      <c r="AS186" s="271"/>
      <c r="AT186" s="14" t="s">
        <v>252</v>
      </c>
      <c r="AU186" s="14" t="s">
        <v>79</v>
      </c>
      <c r="AY186" s="14" t="s">
        <v>149</v>
      </c>
      <c r="BE186" s="132">
        <f t="shared" si="8"/>
        <v>0</v>
      </c>
      <c r="BF186" s="132">
        <f t="shared" si="9"/>
        <v>0</v>
      </c>
      <c r="BG186" s="132">
        <f t="shared" si="10"/>
        <v>0</v>
      </c>
      <c r="BH186" s="132">
        <f t="shared" si="11"/>
        <v>0</v>
      </c>
      <c r="BI186" s="132">
        <f t="shared" si="12"/>
        <v>0</v>
      </c>
      <c r="BJ186" s="14" t="s">
        <v>155</v>
      </c>
      <c r="BK186" s="132">
        <f t="shared" si="13"/>
        <v>0</v>
      </c>
      <c r="BL186" s="14" t="s">
        <v>154</v>
      </c>
      <c r="BM186" s="14" t="s">
        <v>382</v>
      </c>
    </row>
    <row r="187" spans="2:65" s="1" customFormat="1" ht="31.5" customHeight="1">
      <c r="B187" s="128"/>
      <c r="C187" s="139" t="s">
        <v>386</v>
      </c>
      <c r="D187" s="139" t="s">
        <v>150</v>
      </c>
      <c r="E187" s="140" t="s">
        <v>982</v>
      </c>
      <c r="F187" s="306" t="s">
        <v>983</v>
      </c>
      <c r="G187" s="307"/>
      <c r="H187" s="307"/>
      <c r="I187" s="307"/>
      <c r="J187" s="141" t="s">
        <v>183</v>
      </c>
      <c r="K187" s="142">
        <v>2</v>
      </c>
      <c r="L187" s="272"/>
      <c r="M187" s="271"/>
      <c r="N187" s="272">
        <f t="shared" si="7"/>
        <v>0</v>
      </c>
      <c r="O187" s="271"/>
      <c r="P187" s="271"/>
      <c r="Q187" s="271"/>
      <c r="R187" s="129"/>
      <c r="T187" s="228"/>
      <c r="U187" s="37"/>
      <c r="V187" s="29"/>
      <c r="W187" s="130"/>
      <c r="X187" s="130"/>
      <c r="Y187" s="130"/>
      <c r="Z187" s="130"/>
      <c r="AA187" s="131"/>
      <c r="AE187" s="139"/>
      <c r="AF187" s="139"/>
      <c r="AG187" s="140"/>
      <c r="AH187" s="270"/>
      <c r="AI187" s="271"/>
      <c r="AJ187" s="271"/>
      <c r="AK187" s="271"/>
      <c r="AL187" s="141"/>
      <c r="AM187" s="142"/>
      <c r="AN187" s="272"/>
      <c r="AO187" s="271"/>
      <c r="AP187" s="272"/>
      <c r="AQ187" s="271"/>
      <c r="AR187" s="271"/>
      <c r="AS187" s="271"/>
      <c r="AT187" s="14" t="s">
        <v>150</v>
      </c>
      <c r="AU187" s="14" t="s">
        <v>79</v>
      </c>
      <c r="AY187" s="14" t="s">
        <v>149</v>
      </c>
      <c r="BE187" s="132">
        <f t="shared" si="8"/>
        <v>0</v>
      </c>
      <c r="BF187" s="132">
        <f t="shared" si="9"/>
        <v>0</v>
      </c>
      <c r="BG187" s="132">
        <f t="shared" si="10"/>
        <v>0</v>
      </c>
      <c r="BH187" s="132">
        <f t="shared" si="11"/>
        <v>0</v>
      </c>
      <c r="BI187" s="132">
        <f t="shared" si="12"/>
        <v>0</v>
      </c>
      <c r="BJ187" s="14" t="s">
        <v>155</v>
      </c>
      <c r="BK187" s="132">
        <f t="shared" si="13"/>
        <v>0</v>
      </c>
      <c r="BL187" s="14" t="s">
        <v>154</v>
      </c>
      <c r="BM187" s="14" t="s">
        <v>386</v>
      </c>
    </row>
    <row r="188" spans="2:65" s="1" customFormat="1" ht="31.5" customHeight="1">
      <c r="B188" s="128"/>
      <c r="C188" s="139" t="s">
        <v>390</v>
      </c>
      <c r="D188" s="139" t="s">
        <v>150</v>
      </c>
      <c r="E188" s="140" t="s">
        <v>984</v>
      </c>
      <c r="F188" s="306" t="s">
        <v>985</v>
      </c>
      <c r="G188" s="307"/>
      <c r="H188" s="307"/>
      <c r="I188" s="307"/>
      <c r="J188" s="141" t="s">
        <v>183</v>
      </c>
      <c r="K188" s="142">
        <v>2</v>
      </c>
      <c r="L188" s="272"/>
      <c r="M188" s="271"/>
      <c r="N188" s="272">
        <f t="shared" si="7"/>
        <v>0</v>
      </c>
      <c r="O188" s="271"/>
      <c r="P188" s="271"/>
      <c r="Q188" s="271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270"/>
      <c r="AI188" s="271"/>
      <c r="AJ188" s="271"/>
      <c r="AK188" s="271"/>
      <c r="AL188" s="141"/>
      <c r="AM188" s="142"/>
      <c r="AN188" s="272"/>
      <c r="AO188" s="271"/>
      <c r="AP188" s="272"/>
      <c r="AQ188" s="271"/>
      <c r="AR188" s="271"/>
      <c r="AS188" s="271"/>
      <c r="AT188" s="14" t="s">
        <v>150</v>
      </c>
      <c r="AU188" s="14" t="s">
        <v>79</v>
      </c>
      <c r="AY188" s="14" t="s">
        <v>149</v>
      </c>
      <c r="BE188" s="132">
        <f t="shared" si="8"/>
        <v>0</v>
      </c>
      <c r="BF188" s="132">
        <f t="shared" si="9"/>
        <v>0</v>
      </c>
      <c r="BG188" s="132">
        <f t="shared" si="10"/>
        <v>0</v>
      </c>
      <c r="BH188" s="132">
        <f t="shared" si="11"/>
        <v>0</v>
      </c>
      <c r="BI188" s="132">
        <f t="shared" si="12"/>
        <v>0</v>
      </c>
      <c r="BJ188" s="14" t="s">
        <v>155</v>
      </c>
      <c r="BK188" s="132">
        <f t="shared" si="13"/>
        <v>0</v>
      </c>
      <c r="BL188" s="14" t="s">
        <v>154</v>
      </c>
      <c r="BM188" s="14" t="s">
        <v>390</v>
      </c>
    </row>
    <row r="189" spans="2:65" s="1" customFormat="1" ht="31.5" customHeight="1">
      <c r="B189" s="128"/>
      <c r="C189" s="144" t="s">
        <v>395</v>
      </c>
      <c r="D189" s="144" t="s">
        <v>252</v>
      </c>
      <c r="E189" s="145" t="s">
        <v>986</v>
      </c>
      <c r="F189" s="308" t="s">
        <v>987</v>
      </c>
      <c r="G189" s="309"/>
      <c r="H189" s="309"/>
      <c r="I189" s="309"/>
      <c r="J189" s="146" t="s">
        <v>183</v>
      </c>
      <c r="K189" s="147">
        <v>2</v>
      </c>
      <c r="L189" s="278"/>
      <c r="M189" s="277"/>
      <c r="N189" s="278">
        <f t="shared" si="7"/>
        <v>0</v>
      </c>
      <c r="O189" s="271"/>
      <c r="P189" s="271"/>
      <c r="Q189" s="271"/>
      <c r="R189" s="129"/>
      <c r="T189" s="228"/>
      <c r="U189" s="37"/>
      <c r="V189" s="29"/>
      <c r="W189" s="130"/>
      <c r="X189" s="130"/>
      <c r="Y189" s="130"/>
      <c r="Z189" s="130"/>
      <c r="AA189" s="131"/>
      <c r="AE189" s="144"/>
      <c r="AF189" s="144"/>
      <c r="AG189" s="145"/>
      <c r="AH189" s="276"/>
      <c r="AI189" s="277"/>
      <c r="AJ189" s="277"/>
      <c r="AK189" s="277"/>
      <c r="AL189" s="146"/>
      <c r="AM189" s="147"/>
      <c r="AN189" s="278"/>
      <c r="AO189" s="277"/>
      <c r="AP189" s="278"/>
      <c r="AQ189" s="271"/>
      <c r="AR189" s="271"/>
      <c r="AS189" s="271"/>
      <c r="AT189" s="14" t="s">
        <v>252</v>
      </c>
      <c r="AU189" s="14" t="s">
        <v>79</v>
      </c>
      <c r="AY189" s="14" t="s">
        <v>149</v>
      </c>
      <c r="BE189" s="132">
        <f t="shared" si="8"/>
        <v>0</v>
      </c>
      <c r="BF189" s="132">
        <f t="shared" si="9"/>
        <v>0</v>
      </c>
      <c r="BG189" s="132">
        <f t="shared" si="10"/>
        <v>0</v>
      </c>
      <c r="BH189" s="132">
        <f t="shared" si="11"/>
        <v>0</v>
      </c>
      <c r="BI189" s="132">
        <f t="shared" si="12"/>
        <v>0</v>
      </c>
      <c r="BJ189" s="14" t="s">
        <v>155</v>
      </c>
      <c r="BK189" s="132">
        <f t="shared" si="13"/>
        <v>0</v>
      </c>
      <c r="BL189" s="14" t="s">
        <v>154</v>
      </c>
      <c r="BM189" s="14" t="s">
        <v>395</v>
      </c>
    </row>
    <row r="190" spans="2:65" s="1" customFormat="1" ht="31.5" customHeight="1">
      <c r="B190" s="128"/>
      <c r="C190" s="139" t="s">
        <v>399</v>
      </c>
      <c r="D190" s="139" t="s">
        <v>150</v>
      </c>
      <c r="E190" s="140" t="s">
        <v>988</v>
      </c>
      <c r="F190" s="306" t="s">
        <v>989</v>
      </c>
      <c r="G190" s="307"/>
      <c r="H190" s="307"/>
      <c r="I190" s="307"/>
      <c r="J190" s="141" t="s">
        <v>183</v>
      </c>
      <c r="K190" s="142">
        <v>40</v>
      </c>
      <c r="L190" s="272"/>
      <c r="M190" s="271"/>
      <c r="N190" s="272">
        <f t="shared" si="7"/>
        <v>0</v>
      </c>
      <c r="O190" s="271"/>
      <c r="P190" s="271"/>
      <c r="Q190" s="271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270"/>
      <c r="AI190" s="271"/>
      <c r="AJ190" s="271"/>
      <c r="AK190" s="271"/>
      <c r="AL190" s="141"/>
      <c r="AM190" s="142"/>
      <c r="AN190" s="272"/>
      <c r="AO190" s="271"/>
      <c r="AP190" s="272"/>
      <c r="AQ190" s="271"/>
      <c r="AR190" s="271"/>
      <c r="AS190" s="271"/>
      <c r="AT190" s="14" t="s">
        <v>150</v>
      </c>
      <c r="AU190" s="14" t="s">
        <v>79</v>
      </c>
      <c r="AY190" s="14" t="s">
        <v>149</v>
      </c>
      <c r="BE190" s="132">
        <f t="shared" si="8"/>
        <v>0</v>
      </c>
      <c r="BF190" s="132">
        <f t="shared" si="9"/>
        <v>0</v>
      </c>
      <c r="BG190" s="132">
        <f t="shared" si="10"/>
        <v>0</v>
      </c>
      <c r="BH190" s="132">
        <f t="shared" si="11"/>
        <v>0</v>
      </c>
      <c r="BI190" s="132">
        <f t="shared" si="12"/>
        <v>0</v>
      </c>
      <c r="BJ190" s="14" t="s">
        <v>155</v>
      </c>
      <c r="BK190" s="132">
        <f t="shared" si="13"/>
        <v>0</v>
      </c>
      <c r="BL190" s="14" t="s">
        <v>154</v>
      </c>
      <c r="BM190" s="14" t="s">
        <v>399</v>
      </c>
    </row>
    <row r="191" spans="2:65" s="1" customFormat="1" ht="31.5" customHeight="1">
      <c r="B191" s="128"/>
      <c r="C191" s="139" t="s">
        <v>403</v>
      </c>
      <c r="D191" s="139" t="s">
        <v>150</v>
      </c>
      <c r="E191" s="140" t="s">
        <v>990</v>
      </c>
      <c r="F191" s="306" t="s">
        <v>991</v>
      </c>
      <c r="G191" s="307"/>
      <c r="H191" s="307"/>
      <c r="I191" s="307"/>
      <c r="J191" s="141" t="s">
        <v>183</v>
      </c>
      <c r="K191" s="142">
        <v>4</v>
      </c>
      <c r="L191" s="272"/>
      <c r="M191" s="271"/>
      <c r="N191" s="272">
        <f t="shared" si="7"/>
        <v>0</v>
      </c>
      <c r="O191" s="271"/>
      <c r="P191" s="271"/>
      <c r="Q191" s="271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270"/>
      <c r="AI191" s="271"/>
      <c r="AJ191" s="271"/>
      <c r="AK191" s="271"/>
      <c r="AL191" s="141"/>
      <c r="AM191" s="142"/>
      <c r="AN191" s="272"/>
      <c r="AO191" s="271"/>
      <c r="AP191" s="272"/>
      <c r="AQ191" s="271"/>
      <c r="AR191" s="271"/>
      <c r="AS191" s="271"/>
      <c r="AT191" s="14" t="s">
        <v>150</v>
      </c>
      <c r="AU191" s="14" t="s">
        <v>79</v>
      </c>
      <c r="AY191" s="14" t="s">
        <v>149</v>
      </c>
      <c r="BE191" s="132">
        <f t="shared" si="8"/>
        <v>0</v>
      </c>
      <c r="BF191" s="132">
        <f t="shared" si="9"/>
        <v>0</v>
      </c>
      <c r="BG191" s="132">
        <f t="shared" si="10"/>
        <v>0</v>
      </c>
      <c r="BH191" s="132">
        <f t="shared" si="11"/>
        <v>0</v>
      </c>
      <c r="BI191" s="132">
        <f t="shared" si="12"/>
        <v>0</v>
      </c>
      <c r="BJ191" s="14" t="s">
        <v>155</v>
      </c>
      <c r="BK191" s="132">
        <f t="shared" si="13"/>
        <v>0</v>
      </c>
      <c r="BL191" s="14" t="s">
        <v>154</v>
      </c>
      <c r="BM191" s="14" t="s">
        <v>403</v>
      </c>
    </row>
    <row r="192" spans="2:65" s="1" customFormat="1" ht="31.5" customHeight="1">
      <c r="B192" s="128"/>
      <c r="C192" s="139" t="s">
        <v>407</v>
      </c>
      <c r="D192" s="139" t="s">
        <v>150</v>
      </c>
      <c r="E192" s="140" t="s">
        <v>992</v>
      </c>
      <c r="F192" s="306" t="s">
        <v>993</v>
      </c>
      <c r="G192" s="307"/>
      <c r="H192" s="307"/>
      <c r="I192" s="307"/>
      <c r="J192" s="141" t="s">
        <v>174</v>
      </c>
      <c r="K192" s="142">
        <v>0.14</v>
      </c>
      <c r="L192" s="272"/>
      <c r="M192" s="271"/>
      <c r="N192" s="272">
        <f t="shared" si="7"/>
        <v>0</v>
      </c>
      <c r="O192" s="271"/>
      <c r="P192" s="271"/>
      <c r="Q192" s="271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270"/>
      <c r="AI192" s="271"/>
      <c r="AJ192" s="271"/>
      <c r="AK192" s="271"/>
      <c r="AL192" s="141"/>
      <c r="AM192" s="142"/>
      <c r="AN192" s="272"/>
      <c r="AO192" s="271"/>
      <c r="AP192" s="272"/>
      <c r="AQ192" s="271"/>
      <c r="AR192" s="271"/>
      <c r="AS192" s="271"/>
      <c r="AT192" s="14" t="s">
        <v>150</v>
      </c>
      <c r="AU192" s="14" t="s">
        <v>79</v>
      </c>
      <c r="AY192" s="14" t="s">
        <v>149</v>
      </c>
      <c r="BE192" s="132">
        <f t="shared" si="8"/>
        <v>0</v>
      </c>
      <c r="BF192" s="132">
        <f t="shared" si="9"/>
        <v>0</v>
      </c>
      <c r="BG192" s="132">
        <f t="shared" si="10"/>
        <v>0</v>
      </c>
      <c r="BH192" s="132">
        <f t="shared" si="11"/>
        <v>0</v>
      </c>
      <c r="BI192" s="132">
        <f t="shared" si="12"/>
        <v>0</v>
      </c>
      <c r="BJ192" s="14" t="s">
        <v>155</v>
      </c>
      <c r="BK192" s="132">
        <f t="shared" si="13"/>
        <v>0</v>
      </c>
      <c r="BL192" s="14" t="s">
        <v>154</v>
      </c>
      <c r="BM192" s="14" t="s">
        <v>407</v>
      </c>
    </row>
    <row r="193" spans="2:65" s="1" customFormat="1" ht="31.5" customHeight="1">
      <c r="B193" s="128"/>
      <c r="C193" s="139" t="s">
        <v>411</v>
      </c>
      <c r="D193" s="139" t="s">
        <v>150</v>
      </c>
      <c r="E193" s="140" t="s">
        <v>994</v>
      </c>
      <c r="F193" s="306" t="s">
        <v>995</v>
      </c>
      <c r="G193" s="307"/>
      <c r="H193" s="307"/>
      <c r="I193" s="307"/>
      <c r="J193" s="141" t="s">
        <v>210</v>
      </c>
      <c r="K193" s="142">
        <v>1</v>
      </c>
      <c r="L193" s="272"/>
      <c r="M193" s="271"/>
      <c r="N193" s="272">
        <f t="shared" si="7"/>
        <v>0</v>
      </c>
      <c r="O193" s="271"/>
      <c r="P193" s="271"/>
      <c r="Q193" s="271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270"/>
      <c r="AI193" s="271"/>
      <c r="AJ193" s="271"/>
      <c r="AK193" s="271"/>
      <c r="AL193" s="141"/>
      <c r="AM193" s="142"/>
      <c r="AN193" s="272"/>
      <c r="AO193" s="271"/>
      <c r="AP193" s="272"/>
      <c r="AQ193" s="271"/>
      <c r="AR193" s="271"/>
      <c r="AS193" s="271"/>
      <c r="AT193" s="14" t="s">
        <v>150</v>
      </c>
      <c r="AU193" s="14" t="s">
        <v>79</v>
      </c>
      <c r="AY193" s="14" t="s">
        <v>149</v>
      </c>
      <c r="BE193" s="132">
        <f t="shared" si="8"/>
        <v>0</v>
      </c>
      <c r="BF193" s="132">
        <f t="shared" si="9"/>
        <v>0</v>
      </c>
      <c r="BG193" s="132">
        <f t="shared" si="10"/>
        <v>0</v>
      </c>
      <c r="BH193" s="132">
        <f t="shared" si="11"/>
        <v>0</v>
      </c>
      <c r="BI193" s="132">
        <f t="shared" si="12"/>
        <v>0</v>
      </c>
      <c r="BJ193" s="14" t="s">
        <v>155</v>
      </c>
      <c r="BK193" s="132">
        <f t="shared" si="13"/>
        <v>0</v>
      </c>
      <c r="BL193" s="14" t="s">
        <v>154</v>
      </c>
      <c r="BM193" s="14" t="s">
        <v>411</v>
      </c>
    </row>
    <row r="194" spans="2:63" s="9" customFormat="1" ht="29.25" customHeight="1">
      <c r="B194" s="119"/>
      <c r="C194" s="136"/>
      <c r="D194" s="138" t="s">
        <v>874</v>
      </c>
      <c r="E194" s="138"/>
      <c r="F194" s="230"/>
      <c r="G194" s="230"/>
      <c r="H194" s="230"/>
      <c r="I194" s="230"/>
      <c r="J194" s="138"/>
      <c r="K194" s="138"/>
      <c r="L194" s="138"/>
      <c r="M194" s="138"/>
      <c r="N194" s="274">
        <f>BK194</f>
        <v>0</v>
      </c>
      <c r="O194" s="275"/>
      <c r="P194" s="275"/>
      <c r="Q194" s="275"/>
      <c r="R194" s="121"/>
      <c r="S194" s="1"/>
      <c r="T194" s="228"/>
      <c r="U194" s="37"/>
      <c r="V194" s="29"/>
      <c r="W194" s="130"/>
      <c r="X194" s="130"/>
      <c r="Y194" s="130"/>
      <c r="Z194" s="130"/>
      <c r="AA194" s="131"/>
      <c r="AB194" s="1"/>
      <c r="AC194" s="1"/>
      <c r="AD194" s="1"/>
      <c r="AE194" s="136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274"/>
      <c r="AQ194" s="275"/>
      <c r="AR194" s="275"/>
      <c r="AS194" s="275"/>
      <c r="AT194" s="126" t="s">
        <v>71</v>
      </c>
      <c r="AU194" s="126" t="s">
        <v>79</v>
      </c>
      <c r="AY194" s="125" t="s">
        <v>149</v>
      </c>
      <c r="BK194" s="127">
        <f>SUM(BK195:BK223)</f>
        <v>0</v>
      </c>
    </row>
    <row r="195" spans="2:65" s="1" customFormat="1" ht="31.5" customHeight="1">
      <c r="B195" s="128"/>
      <c r="C195" s="139" t="s">
        <v>415</v>
      </c>
      <c r="D195" s="139" t="s">
        <v>150</v>
      </c>
      <c r="E195" s="140" t="s">
        <v>996</v>
      </c>
      <c r="F195" s="306" t="s">
        <v>997</v>
      </c>
      <c r="G195" s="307"/>
      <c r="H195" s="307"/>
      <c r="I195" s="307"/>
      <c r="J195" s="141" t="s">
        <v>183</v>
      </c>
      <c r="K195" s="142">
        <v>70</v>
      </c>
      <c r="L195" s="272"/>
      <c r="M195" s="271"/>
      <c r="N195" s="272">
        <f aca="true" t="shared" si="14" ref="N195:N223">ROUND(L195*K195,2)</f>
        <v>0</v>
      </c>
      <c r="O195" s="271"/>
      <c r="P195" s="271"/>
      <c r="Q195" s="271"/>
      <c r="R195" s="129"/>
      <c r="T195" s="228"/>
      <c r="U195" s="37"/>
      <c r="V195" s="29"/>
      <c r="W195" s="130"/>
      <c r="X195" s="130"/>
      <c r="Y195" s="130"/>
      <c r="Z195" s="130"/>
      <c r="AA195" s="131"/>
      <c r="AE195" s="139"/>
      <c r="AF195" s="139"/>
      <c r="AG195" s="140"/>
      <c r="AH195" s="270"/>
      <c r="AI195" s="271"/>
      <c r="AJ195" s="271"/>
      <c r="AK195" s="271"/>
      <c r="AL195" s="141"/>
      <c r="AM195" s="142"/>
      <c r="AN195" s="272"/>
      <c r="AO195" s="271"/>
      <c r="AP195" s="272"/>
      <c r="AQ195" s="271"/>
      <c r="AR195" s="271"/>
      <c r="AS195" s="271"/>
      <c r="AT195" s="14" t="s">
        <v>150</v>
      </c>
      <c r="AU195" s="14" t="s">
        <v>155</v>
      </c>
      <c r="AY195" s="14" t="s">
        <v>149</v>
      </c>
      <c r="BE195" s="132">
        <f aca="true" t="shared" si="15" ref="BE195:BE223">IF(U195="základná",N195,0)</f>
        <v>0</v>
      </c>
      <c r="BF195" s="132">
        <f aca="true" t="shared" si="16" ref="BF195:BF223">IF(U195="znížená",N195,0)</f>
        <v>0</v>
      </c>
      <c r="BG195" s="132">
        <f aca="true" t="shared" si="17" ref="BG195:BG223">IF(U195="zákl. prenesená",N195,0)</f>
        <v>0</v>
      </c>
      <c r="BH195" s="132">
        <f aca="true" t="shared" si="18" ref="BH195:BH223">IF(U195="zníž. prenesená",N195,0)</f>
        <v>0</v>
      </c>
      <c r="BI195" s="132">
        <f aca="true" t="shared" si="19" ref="BI195:BI223">IF(U195="nulová",N195,0)</f>
        <v>0</v>
      </c>
      <c r="BJ195" s="14" t="s">
        <v>155</v>
      </c>
      <c r="BK195" s="132">
        <f aca="true" t="shared" si="20" ref="BK195:BK223">ROUND(L195*K195,2)</f>
        <v>0</v>
      </c>
      <c r="BL195" s="14" t="s">
        <v>154</v>
      </c>
      <c r="BM195" s="14" t="s">
        <v>415</v>
      </c>
    </row>
    <row r="196" spans="2:65" s="1" customFormat="1" ht="22.5" customHeight="1">
      <c r="B196" s="128"/>
      <c r="C196" s="139" t="s">
        <v>419</v>
      </c>
      <c r="D196" s="139" t="s">
        <v>150</v>
      </c>
      <c r="E196" s="140" t="s">
        <v>998</v>
      </c>
      <c r="F196" s="306" t="s">
        <v>999</v>
      </c>
      <c r="G196" s="307"/>
      <c r="H196" s="307"/>
      <c r="I196" s="307"/>
      <c r="J196" s="141" t="s">
        <v>203</v>
      </c>
      <c r="K196" s="142">
        <v>345</v>
      </c>
      <c r="L196" s="272"/>
      <c r="M196" s="271"/>
      <c r="N196" s="272">
        <f t="shared" si="14"/>
        <v>0</v>
      </c>
      <c r="O196" s="271"/>
      <c r="P196" s="271"/>
      <c r="Q196" s="271"/>
      <c r="R196" s="129"/>
      <c r="T196" s="228"/>
      <c r="U196" s="37"/>
      <c r="V196" s="29"/>
      <c r="W196" s="130"/>
      <c r="X196" s="130"/>
      <c r="Y196" s="130"/>
      <c r="Z196" s="130"/>
      <c r="AA196" s="131"/>
      <c r="AE196" s="139"/>
      <c r="AF196" s="139"/>
      <c r="AG196" s="140"/>
      <c r="AH196" s="270"/>
      <c r="AI196" s="271"/>
      <c r="AJ196" s="271"/>
      <c r="AK196" s="271"/>
      <c r="AL196" s="141"/>
      <c r="AM196" s="142"/>
      <c r="AN196" s="272"/>
      <c r="AO196" s="271"/>
      <c r="AP196" s="272"/>
      <c r="AQ196" s="271"/>
      <c r="AR196" s="271"/>
      <c r="AS196" s="271"/>
      <c r="AT196" s="14" t="s">
        <v>150</v>
      </c>
      <c r="AU196" s="14" t="s">
        <v>155</v>
      </c>
      <c r="AY196" s="14" t="s">
        <v>149</v>
      </c>
      <c r="BE196" s="132">
        <f t="shared" si="15"/>
        <v>0</v>
      </c>
      <c r="BF196" s="132">
        <f t="shared" si="16"/>
        <v>0</v>
      </c>
      <c r="BG196" s="132">
        <f t="shared" si="17"/>
        <v>0</v>
      </c>
      <c r="BH196" s="132">
        <f t="shared" si="18"/>
        <v>0</v>
      </c>
      <c r="BI196" s="132">
        <f t="shared" si="19"/>
        <v>0</v>
      </c>
      <c r="BJ196" s="14" t="s">
        <v>155</v>
      </c>
      <c r="BK196" s="132">
        <f t="shared" si="20"/>
        <v>0</v>
      </c>
      <c r="BL196" s="14" t="s">
        <v>154</v>
      </c>
      <c r="BM196" s="14" t="s">
        <v>419</v>
      </c>
    </row>
    <row r="197" spans="2:65" s="1" customFormat="1" ht="31.5" customHeight="1">
      <c r="B197" s="128"/>
      <c r="C197" s="139" t="s">
        <v>423</v>
      </c>
      <c r="D197" s="139" t="s">
        <v>150</v>
      </c>
      <c r="E197" s="140" t="s">
        <v>1000</v>
      </c>
      <c r="F197" s="306" t="s">
        <v>1576</v>
      </c>
      <c r="G197" s="307"/>
      <c r="H197" s="307"/>
      <c r="I197" s="307"/>
      <c r="J197" s="141" t="s">
        <v>183</v>
      </c>
      <c r="K197" s="142">
        <v>2</v>
      </c>
      <c r="L197" s="272"/>
      <c r="M197" s="271"/>
      <c r="N197" s="272">
        <f t="shared" si="14"/>
        <v>0</v>
      </c>
      <c r="O197" s="271"/>
      <c r="P197" s="271"/>
      <c r="Q197" s="271"/>
      <c r="R197" s="129"/>
      <c r="T197" s="228"/>
      <c r="U197" s="37"/>
      <c r="V197" s="29"/>
      <c r="W197" s="130"/>
      <c r="X197" s="130"/>
      <c r="Y197" s="130"/>
      <c r="Z197" s="130"/>
      <c r="AA197" s="131"/>
      <c r="AE197" s="139"/>
      <c r="AF197" s="139"/>
      <c r="AG197" s="140"/>
      <c r="AH197" s="273"/>
      <c r="AI197" s="271"/>
      <c r="AJ197" s="271"/>
      <c r="AK197" s="271"/>
      <c r="AL197" s="141"/>
      <c r="AM197" s="142"/>
      <c r="AN197" s="272"/>
      <c r="AO197" s="271"/>
      <c r="AP197" s="272"/>
      <c r="AQ197" s="271"/>
      <c r="AR197" s="271"/>
      <c r="AS197" s="271"/>
      <c r="AT197" s="14" t="s">
        <v>150</v>
      </c>
      <c r="AU197" s="14" t="s">
        <v>155</v>
      </c>
      <c r="AY197" s="14" t="s">
        <v>149</v>
      </c>
      <c r="BE197" s="132">
        <f t="shared" si="15"/>
        <v>0</v>
      </c>
      <c r="BF197" s="132">
        <f t="shared" si="16"/>
        <v>0</v>
      </c>
      <c r="BG197" s="132">
        <f t="shared" si="17"/>
        <v>0</v>
      </c>
      <c r="BH197" s="132">
        <f t="shared" si="18"/>
        <v>0</v>
      </c>
      <c r="BI197" s="132">
        <f t="shared" si="19"/>
        <v>0</v>
      </c>
      <c r="BJ197" s="14" t="s">
        <v>155</v>
      </c>
      <c r="BK197" s="132">
        <f t="shared" si="20"/>
        <v>0</v>
      </c>
      <c r="BL197" s="14" t="s">
        <v>154</v>
      </c>
      <c r="BM197" s="14" t="s">
        <v>423</v>
      </c>
    </row>
    <row r="198" spans="2:65" s="1" customFormat="1" ht="31.5" customHeight="1">
      <c r="B198" s="128"/>
      <c r="C198" s="139" t="s">
        <v>427</v>
      </c>
      <c r="D198" s="139" t="s">
        <v>150</v>
      </c>
      <c r="E198" s="140" t="s">
        <v>1001</v>
      </c>
      <c r="F198" s="306" t="s">
        <v>1577</v>
      </c>
      <c r="G198" s="307"/>
      <c r="H198" s="307"/>
      <c r="I198" s="307"/>
      <c r="J198" s="141" t="s">
        <v>183</v>
      </c>
      <c r="K198" s="142">
        <v>68</v>
      </c>
      <c r="L198" s="272"/>
      <c r="M198" s="271"/>
      <c r="N198" s="272">
        <f t="shared" si="14"/>
        <v>0</v>
      </c>
      <c r="O198" s="271"/>
      <c r="P198" s="271"/>
      <c r="Q198" s="271"/>
      <c r="R198" s="129"/>
      <c r="T198" s="228"/>
      <c r="U198" s="37"/>
      <c r="V198" s="29"/>
      <c r="W198" s="130"/>
      <c r="X198" s="130"/>
      <c r="Y198" s="130"/>
      <c r="Z198" s="130"/>
      <c r="AA198" s="131"/>
      <c r="AE198" s="139"/>
      <c r="AF198" s="139"/>
      <c r="AG198" s="140"/>
      <c r="AH198" s="273"/>
      <c r="AI198" s="271"/>
      <c r="AJ198" s="271"/>
      <c r="AK198" s="271"/>
      <c r="AL198" s="141"/>
      <c r="AM198" s="142"/>
      <c r="AN198" s="272"/>
      <c r="AO198" s="271"/>
      <c r="AP198" s="272"/>
      <c r="AQ198" s="271"/>
      <c r="AR198" s="271"/>
      <c r="AS198" s="271"/>
      <c r="AT198" s="14" t="s">
        <v>150</v>
      </c>
      <c r="AU198" s="14" t="s">
        <v>155</v>
      </c>
      <c r="AY198" s="14" t="s">
        <v>149</v>
      </c>
      <c r="BE198" s="132">
        <f t="shared" si="15"/>
        <v>0</v>
      </c>
      <c r="BF198" s="132">
        <f t="shared" si="16"/>
        <v>0</v>
      </c>
      <c r="BG198" s="132">
        <f t="shared" si="17"/>
        <v>0</v>
      </c>
      <c r="BH198" s="132">
        <f t="shared" si="18"/>
        <v>0</v>
      </c>
      <c r="BI198" s="132">
        <f t="shared" si="19"/>
        <v>0</v>
      </c>
      <c r="BJ198" s="14" t="s">
        <v>155</v>
      </c>
      <c r="BK198" s="132">
        <f t="shared" si="20"/>
        <v>0</v>
      </c>
      <c r="BL198" s="14" t="s">
        <v>154</v>
      </c>
      <c r="BM198" s="14" t="s">
        <v>427</v>
      </c>
    </row>
    <row r="199" spans="2:65" s="1" customFormat="1" ht="44.25" customHeight="1">
      <c r="B199" s="128"/>
      <c r="C199" s="139" t="s">
        <v>431</v>
      </c>
      <c r="D199" s="139" t="s">
        <v>150</v>
      </c>
      <c r="E199" s="140" t="s">
        <v>1002</v>
      </c>
      <c r="F199" s="306" t="s">
        <v>1003</v>
      </c>
      <c r="G199" s="307"/>
      <c r="H199" s="307"/>
      <c r="I199" s="307"/>
      <c r="J199" s="141" t="s">
        <v>183</v>
      </c>
      <c r="K199" s="142">
        <v>1</v>
      </c>
      <c r="L199" s="272"/>
      <c r="M199" s="271"/>
      <c r="N199" s="272">
        <f t="shared" si="14"/>
        <v>0</v>
      </c>
      <c r="O199" s="271"/>
      <c r="P199" s="271"/>
      <c r="Q199" s="271"/>
      <c r="R199" s="129"/>
      <c r="T199" s="228"/>
      <c r="U199" s="37"/>
      <c r="V199" s="29"/>
      <c r="W199" s="130"/>
      <c r="X199" s="130"/>
      <c r="Y199" s="130"/>
      <c r="Z199" s="130"/>
      <c r="AA199" s="131"/>
      <c r="AE199" s="139"/>
      <c r="AF199" s="139"/>
      <c r="AG199" s="140"/>
      <c r="AH199" s="270"/>
      <c r="AI199" s="271"/>
      <c r="AJ199" s="271"/>
      <c r="AK199" s="271"/>
      <c r="AL199" s="141"/>
      <c r="AM199" s="142"/>
      <c r="AN199" s="272"/>
      <c r="AO199" s="271"/>
      <c r="AP199" s="272"/>
      <c r="AQ199" s="271"/>
      <c r="AR199" s="271"/>
      <c r="AS199" s="271"/>
      <c r="AT199" s="14" t="s">
        <v>150</v>
      </c>
      <c r="AU199" s="14" t="s">
        <v>155</v>
      </c>
      <c r="AY199" s="14" t="s">
        <v>149</v>
      </c>
      <c r="BE199" s="132">
        <f t="shared" si="15"/>
        <v>0</v>
      </c>
      <c r="BF199" s="132">
        <f t="shared" si="16"/>
        <v>0</v>
      </c>
      <c r="BG199" s="132">
        <f t="shared" si="17"/>
        <v>0</v>
      </c>
      <c r="BH199" s="132">
        <f t="shared" si="18"/>
        <v>0</v>
      </c>
      <c r="BI199" s="132">
        <f t="shared" si="19"/>
        <v>0</v>
      </c>
      <c r="BJ199" s="14" t="s">
        <v>155</v>
      </c>
      <c r="BK199" s="132">
        <f t="shared" si="20"/>
        <v>0</v>
      </c>
      <c r="BL199" s="14" t="s">
        <v>154</v>
      </c>
      <c r="BM199" s="14" t="s">
        <v>431</v>
      </c>
    </row>
    <row r="200" spans="2:65" s="1" customFormat="1" ht="44.25" customHeight="1">
      <c r="B200" s="128"/>
      <c r="C200" s="144" t="s">
        <v>435</v>
      </c>
      <c r="D200" s="144" t="s">
        <v>252</v>
      </c>
      <c r="E200" s="145" t="s">
        <v>1004</v>
      </c>
      <c r="F200" s="308" t="s">
        <v>1578</v>
      </c>
      <c r="G200" s="309"/>
      <c r="H200" s="309"/>
      <c r="I200" s="309"/>
      <c r="J200" s="146" t="s">
        <v>183</v>
      </c>
      <c r="K200" s="147">
        <v>1</v>
      </c>
      <c r="L200" s="278"/>
      <c r="M200" s="277"/>
      <c r="N200" s="278">
        <f t="shared" si="14"/>
        <v>0</v>
      </c>
      <c r="O200" s="271"/>
      <c r="P200" s="271"/>
      <c r="Q200" s="271"/>
      <c r="R200" s="129"/>
      <c r="T200" s="228"/>
      <c r="U200" s="37"/>
      <c r="V200" s="29"/>
      <c r="W200" s="130"/>
      <c r="X200" s="130"/>
      <c r="Y200" s="130"/>
      <c r="Z200" s="130"/>
      <c r="AA200" s="131"/>
      <c r="AE200" s="144"/>
      <c r="AF200" s="144"/>
      <c r="AG200" s="145"/>
      <c r="AH200" s="276"/>
      <c r="AI200" s="277"/>
      <c r="AJ200" s="277"/>
      <c r="AK200" s="277"/>
      <c r="AL200" s="146"/>
      <c r="AM200" s="147"/>
      <c r="AN200" s="278"/>
      <c r="AO200" s="277"/>
      <c r="AP200" s="278"/>
      <c r="AQ200" s="271"/>
      <c r="AR200" s="271"/>
      <c r="AS200" s="271"/>
      <c r="AT200" s="14" t="s">
        <v>252</v>
      </c>
      <c r="AU200" s="14" t="s">
        <v>155</v>
      </c>
      <c r="AY200" s="14" t="s">
        <v>149</v>
      </c>
      <c r="BE200" s="132">
        <f t="shared" si="15"/>
        <v>0</v>
      </c>
      <c r="BF200" s="132">
        <f t="shared" si="16"/>
        <v>0</v>
      </c>
      <c r="BG200" s="132">
        <f t="shared" si="17"/>
        <v>0</v>
      </c>
      <c r="BH200" s="132">
        <f t="shared" si="18"/>
        <v>0</v>
      </c>
      <c r="BI200" s="132">
        <f t="shared" si="19"/>
        <v>0</v>
      </c>
      <c r="BJ200" s="14" t="s">
        <v>155</v>
      </c>
      <c r="BK200" s="132">
        <f t="shared" si="20"/>
        <v>0</v>
      </c>
      <c r="BL200" s="14" t="s">
        <v>154</v>
      </c>
      <c r="BM200" s="14" t="s">
        <v>435</v>
      </c>
    </row>
    <row r="201" spans="2:65" s="1" customFormat="1" ht="31.5" customHeight="1">
      <c r="B201" s="128"/>
      <c r="C201" s="139" t="s">
        <v>439</v>
      </c>
      <c r="D201" s="139" t="s">
        <v>150</v>
      </c>
      <c r="E201" s="140" t="s">
        <v>1005</v>
      </c>
      <c r="F201" s="306" t="s">
        <v>1006</v>
      </c>
      <c r="G201" s="307"/>
      <c r="H201" s="307"/>
      <c r="I201" s="307"/>
      <c r="J201" s="141" t="s">
        <v>183</v>
      </c>
      <c r="K201" s="142">
        <v>1</v>
      </c>
      <c r="L201" s="272"/>
      <c r="M201" s="271"/>
      <c r="N201" s="272">
        <f t="shared" si="14"/>
        <v>0</v>
      </c>
      <c r="O201" s="271"/>
      <c r="P201" s="271"/>
      <c r="Q201" s="271"/>
      <c r="R201" s="129"/>
      <c r="T201" s="228"/>
      <c r="U201" s="37"/>
      <c r="V201" s="29"/>
      <c r="W201" s="130"/>
      <c r="X201" s="130"/>
      <c r="Y201" s="130"/>
      <c r="Z201" s="130"/>
      <c r="AA201" s="131"/>
      <c r="AE201" s="139"/>
      <c r="AF201" s="139"/>
      <c r="AG201" s="140"/>
      <c r="AH201" s="270"/>
      <c r="AI201" s="271"/>
      <c r="AJ201" s="271"/>
      <c r="AK201" s="271"/>
      <c r="AL201" s="141"/>
      <c r="AM201" s="142"/>
      <c r="AN201" s="272"/>
      <c r="AO201" s="271"/>
      <c r="AP201" s="272"/>
      <c r="AQ201" s="271"/>
      <c r="AR201" s="271"/>
      <c r="AS201" s="271"/>
      <c r="AT201" s="14" t="s">
        <v>150</v>
      </c>
      <c r="AU201" s="14" t="s">
        <v>155</v>
      </c>
      <c r="AY201" s="14" t="s">
        <v>149</v>
      </c>
      <c r="BE201" s="132">
        <f t="shared" si="15"/>
        <v>0</v>
      </c>
      <c r="BF201" s="132">
        <f t="shared" si="16"/>
        <v>0</v>
      </c>
      <c r="BG201" s="132">
        <f t="shared" si="17"/>
        <v>0</v>
      </c>
      <c r="BH201" s="132">
        <f t="shared" si="18"/>
        <v>0</v>
      </c>
      <c r="BI201" s="132">
        <f t="shared" si="19"/>
        <v>0</v>
      </c>
      <c r="BJ201" s="14" t="s">
        <v>155</v>
      </c>
      <c r="BK201" s="132">
        <f t="shared" si="20"/>
        <v>0</v>
      </c>
      <c r="BL201" s="14" t="s">
        <v>154</v>
      </c>
      <c r="BM201" s="14" t="s">
        <v>439</v>
      </c>
    </row>
    <row r="202" spans="2:65" s="1" customFormat="1" ht="44.25" customHeight="1">
      <c r="B202" s="128"/>
      <c r="C202" s="144" t="s">
        <v>443</v>
      </c>
      <c r="D202" s="144" t="s">
        <v>252</v>
      </c>
      <c r="E202" s="145" t="s">
        <v>1007</v>
      </c>
      <c r="F202" s="308" t="s">
        <v>1579</v>
      </c>
      <c r="G202" s="309"/>
      <c r="H202" s="309"/>
      <c r="I202" s="309"/>
      <c r="J202" s="146" t="s">
        <v>183</v>
      </c>
      <c r="K202" s="147">
        <v>1</v>
      </c>
      <c r="L202" s="278"/>
      <c r="M202" s="277"/>
      <c r="N202" s="278">
        <f t="shared" si="14"/>
        <v>0</v>
      </c>
      <c r="O202" s="271"/>
      <c r="P202" s="271"/>
      <c r="Q202" s="271"/>
      <c r="R202" s="129"/>
      <c r="T202" s="228"/>
      <c r="U202" s="37"/>
      <c r="V202" s="29"/>
      <c r="W202" s="130"/>
      <c r="X202" s="130"/>
      <c r="Y202" s="130"/>
      <c r="Z202" s="130"/>
      <c r="AA202" s="131"/>
      <c r="AE202" s="144"/>
      <c r="AF202" s="144"/>
      <c r="AG202" s="145"/>
      <c r="AH202" s="276"/>
      <c r="AI202" s="277"/>
      <c r="AJ202" s="277"/>
      <c r="AK202" s="277"/>
      <c r="AL202" s="146"/>
      <c r="AM202" s="147"/>
      <c r="AN202" s="278"/>
      <c r="AO202" s="277"/>
      <c r="AP202" s="278"/>
      <c r="AQ202" s="271"/>
      <c r="AR202" s="271"/>
      <c r="AS202" s="271"/>
      <c r="AT202" s="14" t="s">
        <v>252</v>
      </c>
      <c r="AU202" s="14" t="s">
        <v>155</v>
      </c>
      <c r="AY202" s="14" t="s">
        <v>149</v>
      </c>
      <c r="BE202" s="132">
        <f t="shared" si="15"/>
        <v>0</v>
      </c>
      <c r="BF202" s="132">
        <f t="shared" si="16"/>
        <v>0</v>
      </c>
      <c r="BG202" s="132">
        <f t="shared" si="17"/>
        <v>0</v>
      </c>
      <c r="BH202" s="132">
        <f t="shared" si="18"/>
        <v>0</v>
      </c>
      <c r="BI202" s="132">
        <f t="shared" si="19"/>
        <v>0</v>
      </c>
      <c r="BJ202" s="14" t="s">
        <v>155</v>
      </c>
      <c r="BK202" s="132">
        <f t="shared" si="20"/>
        <v>0</v>
      </c>
      <c r="BL202" s="14" t="s">
        <v>154</v>
      </c>
      <c r="BM202" s="14" t="s">
        <v>443</v>
      </c>
    </row>
    <row r="203" spans="2:65" s="1" customFormat="1" ht="44.25" customHeight="1">
      <c r="B203" s="128"/>
      <c r="C203" s="139" t="s">
        <v>447</v>
      </c>
      <c r="D203" s="139" t="s">
        <v>150</v>
      </c>
      <c r="E203" s="140" t="s">
        <v>1008</v>
      </c>
      <c r="F203" s="306" t="s">
        <v>1009</v>
      </c>
      <c r="G203" s="307"/>
      <c r="H203" s="307"/>
      <c r="I203" s="307"/>
      <c r="J203" s="141" t="s">
        <v>183</v>
      </c>
      <c r="K203" s="142">
        <v>43</v>
      </c>
      <c r="L203" s="272"/>
      <c r="M203" s="271"/>
      <c r="N203" s="272">
        <f t="shared" si="14"/>
        <v>0</v>
      </c>
      <c r="O203" s="271"/>
      <c r="P203" s="271"/>
      <c r="Q203" s="271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270"/>
      <c r="AI203" s="271"/>
      <c r="AJ203" s="271"/>
      <c r="AK203" s="271"/>
      <c r="AL203" s="141"/>
      <c r="AM203" s="142"/>
      <c r="AN203" s="272"/>
      <c r="AO203" s="271"/>
      <c r="AP203" s="272"/>
      <c r="AQ203" s="271"/>
      <c r="AR203" s="271"/>
      <c r="AS203" s="271"/>
      <c r="AT203" s="14" t="s">
        <v>150</v>
      </c>
      <c r="AU203" s="14" t="s">
        <v>155</v>
      </c>
      <c r="AY203" s="14" t="s">
        <v>149</v>
      </c>
      <c r="BE203" s="132">
        <f t="shared" si="15"/>
        <v>0</v>
      </c>
      <c r="BF203" s="132">
        <f t="shared" si="16"/>
        <v>0</v>
      </c>
      <c r="BG203" s="132">
        <f t="shared" si="17"/>
        <v>0</v>
      </c>
      <c r="BH203" s="132">
        <f t="shared" si="18"/>
        <v>0</v>
      </c>
      <c r="BI203" s="132">
        <f t="shared" si="19"/>
        <v>0</v>
      </c>
      <c r="BJ203" s="14" t="s">
        <v>155</v>
      </c>
      <c r="BK203" s="132">
        <f t="shared" si="20"/>
        <v>0</v>
      </c>
      <c r="BL203" s="14" t="s">
        <v>154</v>
      </c>
      <c r="BM203" s="14" t="s">
        <v>447</v>
      </c>
    </row>
    <row r="204" spans="2:65" s="1" customFormat="1" ht="44.25" customHeight="1">
      <c r="B204" s="128"/>
      <c r="C204" s="144" t="s">
        <v>451</v>
      </c>
      <c r="D204" s="144" t="s">
        <v>252</v>
      </c>
      <c r="E204" s="145" t="s">
        <v>1010</v>
      </c>
      <c r="F204" s="308" t="s">
        <v>1580</v>
      </c>
      <c r="G204" s="309"/>
      <c r="H204" s="309"/>
      <c r="I204" s="309"/>
      <c r="J204" s="146" t="s">
        <v>183</v>
      </c>
      <c r="K204" s="147">
        <v>3</v>
      </c>
      <c r="L204" s="278"/>
      <c r="M204" s="277"/>
      <c r="N204" s="278">
        <f t="shared" si="14"/>
        <v>0</v>
      </c>
      <c r="O204" s="271"/>
      <c r="P204" s="271"/>
      <c r="Q204" s="271"/>
      <c r="R204" s="129"/>
      <c r="T204" s="228"/>
      <c r="U204" s="37"/>
      <c r="V204" s="29"/>
      <c r="W204" s="130"/>
      <c r="X204" s="130"/>
      <c r="Y204" s="130"/>
      <c r="Z204" s="130"/>
      <c r="AA204" s="131"/>
      <c r="AE204" s="144"/>
      <c r="AF204" s="144"/>
      <c r="AG204" s="145"/>
      <c r="AH204" s="276"/>
      <c r="AI204" s="277"/>
      <c r="AJ204" s="277"/>
      <c r="AK204" s="277"/>
      <c r="AL204" s="146"/>
      <c r="AM204" s="147"/>
      <c r="AN204" s="278"/>
      <c r="AO204" s="277"/>
      <c r="AP204" s="278"/>
      <c r="AQ204" s="271"/>
      <c r="AR204" s="271"/>
      <c r="AS204" s="271"/>
      <c r="AT204" s="14" t="s">
        <v>252</v>
      </c>
      <c r="AU204" s="14" t="s">
        <v>155</v>
      </c>
      <c r="AY204" s="14" t="s">
        <v>149</v>
      </c>
      <c r="BE204" s="132">
        <f t="shared" si="15"/>
        <v>0</v>
      </c>
      <c r="BF204" s="132">
        <f t="shared" si="16"/>
        <v>0</v>
      </c>
      <c r="BG204" s="132">
        <f t="shared" si="17"/>
        <v>0</v>
      </c>
      <c r="BH204" s="132">
        <f t="shared" si="18"/>
        <v>0</v>
      </c>
      <c r="BI204" s="132">
        <f t="shared" si="19"/>
        <v>0</v>
      </c>
      <c r="BJ204" s="14" t="s">
        <v>155</v>
      </c>
      <c r="BK204" s="132">
        <f t="shared" si="20"/>
        <v>0</v>
      </c>
      <c r="BL204" s="14" t="s">
        <v>154</v>
      </c>
      <c r="BM204" s="14" t="s">
        <v>451</v>
      </c>
    </row>
    <row r="205" spans="2:65" s="1" customFormat="1" ht="44.25" customHeight="1">
      <c r="B205" s="128"/>
      <c r="C205" s="144" t="s">
        <v>455</v>
      </c>
      <c r="D205" s="144" t="s">
        <v>252</v>
      </c>
      <c r="E205" s="145" t="s">
        <v>1011</v>
      </c>
      <c r="F205" s="308" t="s">
        <v>1581</v>
      </c>
      <c r="G205" s="309"/>
      <c r="H205" s="309"/>
      <c r="I205" s="309"/>
      <c r="J205" s="146" t="s">
        <v>183</v>
      </c>
      <c r="K205" s="147">
        <v>40</v>
      </c>
      <c r="L205" s="278"/>
      <c r="M205" s="277"/>
      <c r="N205" s="278">
        <f t="shared" si="14"/>
        <v>0</v>
      </c>
      <c r="O205" s="271"/>
      <c r="P205" s="271"/>
      <c r="Q205" s="271"/>
      <c r="R205" s="129"/>
      <c r="T205" s="228"/>
      <c r="U205" s="37"/>
      <c r="V205" s="29"/>
      <c r="W205" s="130"/>
      <c r="X205" s="130"/>
      <c r="Y205" s="130"/>
      <c r="Z205" s="130"/>
      <c r="AA205" s="131"/>
      <c r="AE205" s="144"/>
      <c r="AF205" s="144"/>
      <c r="AG205" s="145"/>
      <c r="AH205" s="276"/>
      <c r="AI205" s="277"/>
      <c r="AJ205" s="277"/>
      <c r="AK205" s="277"/>
      <c r="AL205" s="146"/>
      <c r="AM205" s="147"/>
      <c r="AN205" s="278"/>
      <c r="AO205" s="277"/>
      <c r="AP205" s="278"/>
      <c r="AQ205" s="271"/>
      <c r="AR205" s="271"/>
      <c r="AS205" s="271"/>
      <c r="AT205" s="14" t="s">
        <v>252</v>
      </c>
      <c r="AU205" s="14" t="s">
        <v>155</v>
      </c>
      <c r="AY205" s="14" t="s">
        <v>149</v>
      </c>
      <c r="BE205" s="132">
        <f t="shared" si="15"/>
        <v>0</v>
      </c>
      <c r="BF205" s="132">
        <f t="shared" si="16"/>
        <v>0</v>
      </c>
      <c r="BG205" s="132">
        <f t="shared" si="17"/>
        <v>0</v>
      </c>
      <c r="BH205" s="132">
        <f t="shared" si="18"/>
        <v>0</v>
      </c>
      <c r="BI205" s="132">
        <f t="shared" si="19"/>
        <v>0</v>
      </c>
      <c r="BJ205" s="14" t="s">
        <v>155</v>
      </c>
      <c r="BK205" s="132">
        <f t="shared" si="20"/>
        <v>0</v>
      </c>
      <c r="BL205" s="14" t="s">
        <v>154</v>
      </c>
      <c r="BM205" s="14" t="s">
        <v>455</v>
      </c>
    </row>
    <row r="206" spans="2:65" s="1" customFormat="1" ht="44.25" customHeight="1">
      <c r="B206" s="128"/>
      <c r="C206" s="139" t="s">
        <v>459</v>
      </c>
      <c r="D206" s="139" t="s">
        <v>150</v>
      </c>
      <c r="E206" s="140" t="s">
        <v>1012</v>
      </c>
      <c r="F206" s="306" t="s">
        <v>1013</v>
      </c>
      <c r="G206" s="307"/>
      <c r="H206" s="307"/>
      <c r="I206" s="307"/>
      <c r="J206" s="141" t="s">
        <v>183</v>
      </c>
      <c r="K206" s="142">
        <v>9</v>
      </c>
      <c r="L206" s="272"/>
      <c r="M206" s="271"/>
      <c r="N206" s="272">
        <f t="shared" si="14"/>
        <v>0</v>
      </c>
      <c r="O206" s="271"/>
      <c r="P206" s="271"/>
      <c r="Q206" s="271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270"/>
      <c r="AI206" s="271"/>
      <c r="AJ206" s="271"/>
      <c r="AK206" s="271"/>
      <c r="AL206" s="141"/>
      <c r="AM206" s="142"/>
      <c r="AN206" s="272"/>
      <c r="AO206" s="271"/>
      <c r="AP206" s="272"/>
      <c r="AQ206" s="271"/>
      <c r="AR206" s="271"/>
      <c r="AS206" s="271"/>
      <c r="AT206" s="14" t="s">
        <v>150</v>
      </c>
      <c r="AU206" s="14" t="s">
        <v>155</v>
      </c>
      <c r="AY206" s="14" t="s">
        <v>149</v>
      </c>
      <c r="BE206" s="132">
        <f t="shared" si="15"/>
        <v>0</v>
      </c>
      <c r="BF206" s="132">
        <f t="shared" si="16"/>
        <v>0</v>
      </c>
      <c r="BG206" s="132">
        <f t="shared" si="17"/>
        <v>0</v>
      </c>
      <c r="BH206" s="132">
        <f t="shared" si="18"/>
        <v>0</v>
      </c>
      <c r="BI206" s="132">
        <f t="shared" si="19"/>
        <v>0</v>
      </c>
      <c r="BJ206" s="14" t="s">
        <v>155</v>
      </c>
      <c r="BK206" s="132">
        <f t="shared" si="20"/>
        <v>0</v>
      </c>
      <c r="BL206" s="14" t="s">
        <v>154</v>
      </c>
      <c r="BM206" s="14" t="s">
        <v>459</v>
      </c>
    </row>
    <row r="207" spans="2:65" s="1" customFormat="1" ht="44.25" customHeight="1">
      <c r="B207" s="128"/>
      <c r="C207" s="144" t="s">
        <v>463</v>
      </c>
      <c r="D207" s="144" t="s">
        <v>252</v>
      </c>
      <c r="E207" s="145" t="s">
        <v>1014</v>
      </c>
      <c r="F207" s="308" t="s">
        <v>1582</v>
      </c>
      <c r="G207" s="309"/>
      <c r="H207" s="309"/>
      <c r="I207" s="309"/>
      <c r="J207" s="146" t="s">
        <v>183</v>
      </c>
      <c r="K207" s="147">
        <v>1</v>
      </c>
      <c r="L207" s="278"/>
      <c r="M207" s="277"/>
      <c r="N207" s="278">
        <f t="shared" si="14"/>
        <v>0</v>
      </c>
      <c r="O207" s="271"/>
      <c r="P207" s="271"/>
      <c r="Q207" s="271"/>
      <c r="R207" s="129"/>
      <c r="T207" s="228"/>
      <c r="U207" s="37"/>
      <c r="V207" s="29"/>
      <c r="W207" s="130"/>
      <c r="X207" s="130"/>
      <c r="Y207" s="130"/>
      <c r="Z207" s="130"/>
      <c r="AA207" s="131"/>
      <c r="AE207" s="144"/>
      <c r="AF207" s="144"/>
      <c r="AG207" s="145"/>
      <c r="AH207" s="276"/>
      <c r="AI207" s="277"/>
      <c r="AJ207" s="277"/>
      <c r="AK207" s="277"/>
      <c r="AL207" s="146"/>
      <c r="AM207" s="147"/>
      <c r="AN207" s="278"/>
      <c r="AO207" s="277"/>
      <c r="AP207" s="278"/>
      <c r="AQ207" s="271"/>
      <c r="AR207" s="271"/>
      <c r="AS207" s="271"/>
      <c r="AT207" s="14" t="s">
        <v>252</v>
      </c>
      <c r="AU207" s="14" t="s">
        <v>155</v>
      </c>
      <c r="AY207" s="14" t="s">
        <v>149</v>
      </c>
      <c r="BE207" s="132">
        <f t="shared" si="15"/>
        <v>0</v>
      </c>
      <c r="BF207" s="132">
        <f t="shared" si="16"/>
        <v>0</v>
      </c>
      <c r="BG207" s="132">
        <f t="shared" si="17"/>
        <v>0</v>
      </c>
      <c r="BH207" s="132">
        <f t="shared" si="18"/>
        <v>0</v>
      </c>
      <c r="BI207" s="132">
        <f t="shared" si="19"/>
        <v>0</v>
      </c>
      <c r="BJ207" s="14" t="s">
        <v>155</v>
      </c>
      <c r="BK207" s="132">
        <f t="shared" si="20"/>
        <v>0</v>
      </c>
      <c r="BL207" s="14" t="s">
        <v>154</v>
      </c>
      <c r="BM207" s="14" t="s">
        <v>463</v>
      </c>
    </row>
    <row r="208" spans="2:65" s="1" customFormat="1" ht="44.25" customHeight="1">
      <c r="B208" s="128"/>
      <c r="C208" s="144" t="s">
        <v>467</v>
      </c>
      <c r="D208" s="144" t="s">
        <v>252</v>
      </c>
      <c r="E208" s="145" t="s">
        <v>1015</v>
      </c>
      <c r="F208" s="308" t="s">
        <v>1583</v>
      </c>
      <c r="G208" s="309"/>
      <c r="H208" s="309"/>
      <c r="I208" s="309"/>
      <c r="J208" s="146" t="s">
        <v>183</v>
      </c>
      <c r="K208" s="147">
        <v>6</v>
      </c>
      <c r="L208" s="278"/>
      <c r="M208" s="277"/>
      <c r="N208" s="278">
        <f t="shared" si="14"/>
        <v>0</v>
      </c>
      <c r="O208" s="271"/>
      <c r="P208" s="271"/>
      <c r="Q208" s="271"/>
      <c r="R208" s="129"/>
      <c r="T208" s="228"/>
      <c r="U208" s="37"/>
      <c r="V208" s="29"/>
      <c r="W208" s="130"/>
      <c r="X208" s="130"/>
      <c r="Y208" s="130"/>
      <c r="Z208" s="130"/>
      <c r="AA208" s="131"/>
      <c r="AE208" s="144"/>
      <c r="AF208" s="144"/>
      <c r="AG208" s="145"/>
      <c r="AH208" s="276"/>
      <c r="AI208" s="277"/>
      <c r="AJ208" s="277"/>
      <c r="AK208" s="277"/>
      <c r="AL208" s="146"/>
      <c r="AM208" s="147"/>
      <c r="AN208" s="278"/>
      <c r="AO208" s="277"/>
      <c r="AP208" s="278"/>
      <c r="AQ208" s="271"/>
      <c r="AR208" s="271"/>
      <c r="AS208" s="271"/>
      <c r="AT208" s="14" t="s">
        <v>252</v>
      </c>
      <c r="AU208" s="14" t="s">
        <v>155</v>
      </c>
      <c r="AY208" s="14" t="s">
        <v>149</v>
      </c>
      <c r="BE208" s="132">
        <f t="shared" si="15"/>
        <v>0</v>
      </c>
      <c r="BF208" s="132">
        <f t="shared" si="16"/>
        <v>0</v>
      </c>
      <c r="BG208" s="132">
        <f t="shared" si="17"/>
        <v>0</v>
      </c>
      <c r="BH208" s="132">
        <f t="shared" si="18"/>
        <v>0</v>
      </c>
      <c r="BI208" s="132">
        <f t="shared" si="19"/>
        <v>0</v>
      </c>
      <c r="BJ208" s="14" t="s">
        <v>155</v>
      </c>
      <c r="BK208" s="132">
        <f t="shared" si="20"/>
        <v>0</v>
      </c>
      <c r="BL208" s="14" t="s">
        <v>154</v>
      </c>
      <c r="BM208" s="14" t="s">
        <v>467</v>
      </c>
    </row>
    <row r="209" spans="2:65" s="1" customFormat="1" ht="44.25" customHeight="1">
      <c r="B209" s="128"/>
      <c r="C209" s="144" t="s">
        <v>471</v>
      </c>
      <c r="D209" s="144" t="s">
        <v>252</v>
      </c>
      <c r="E209" s="145" t="s">
        <v>1016</v>
      </c>
      <c r="F209" s="308" t="s">
        <v>1584</v>
      </c>
      <c r="G209" s="309"/>
      <c r="H209" s="309"/>
      <c r="I209" s="309"/>
      <c r="J209" s="146" t="s">
        <v>183</v>
      </c>
      <c r="K209" s="147">
        <v>2</v>
      </c>
      <c r="L209" s="278"/>
      <c r="M209" s="277"/>
      <c r="N209" s="278">
        <f t="shared" si="14"/>
        <v>0</v>
      </c>
      <c r="O209" s="271"/>
      <c r="P209" s="271"/>
      <c r="Q209" s="271"/>
      <c r="R209" s="129"/>
      <c r="T209" s="228"/>
      <c r="U209" s="37"/>
      <c r="V209" s="29"/>
      <c r="W209" s="130"/>
      <c r="X209" s="130"/>
      <c r="Y209" s="130"/>
      <c r="Z209" s="130"/>
      <c r="AA209" s="131"/>
      <c r="AE209" s="144"/>
      <c r="AF209" s="144"/>
      <c r="AG209" s="145"/>
      <c r="AH209" s="276"/>
      <c r="AI209" s="277"/>
      <c r="AJ209" s="277"/>
      <c r="AK209" s="277"/>
      <c r="AL209" s="146"/>
      <c r="AM209" s="147"/>
      <c r="AN209" s="278"/>
      <c r="AO209" s="277"/>
      <c r="AP209" s="278"/>
      <c r="AQ209" s="271"/>
      <c r="AR209" s="271"/>
      <c r="AS209" s="271"/>
      <c r="AT209" s="14" t="s">
        <v>252</v>
      </c>
      <c r="AU209" s="14" t="s">
        <v>155</v>
      </c>
      <c r="AY209" s="14" t="s">
        <v>149</v>
      </c>
      <c r="BE209" s="132">
        <f t="shared" si="15"/>
        <v>0</v>
      </c>
      <c r="BF209" s="132">
        <f t="shared" si="16"/>
        <v>0</v>
      </c>
      <c r="BG209" s="132">
        <f t="shared" si="17"/>
        <v>0</v>
      </c>
      <c r="BH209" s="132">
        <f t="shared" si="18"/>
        <v>0</v>
      </c>
      <c r="BI209" s="132">
        <f t="shared" si="19"/>
        <v>0</v>
      </c>
      <c r="BJ209" s="14" t="s">
        <v>155</v>
      </c>
      <c r="BK209" s="132">
        <f t="shared" si="20"/>
        <v>0</v>
      </c>
      <c r="BL209" s="14" t="s">
        <v>154</v>
      </c>
      <c r="BM209" s="14" t="s">
        <v>471</v>
      </c>
    </row>
    <row r="210" spans="2:65" s="1" customFormat="1" ht="31.5" customHeight="1">
      <c r="B210" s="128"/>
      <c r="C210" s="139" t="s">
        <v>475</v>
      </c>
      <c r="D210" s="139" t="s">
        <v>150</v>
      </c>
      <c r="E210" s="140" t="s">
        <v>1017</v>
      </c>
      <c r="F210" s="306" t="s">
        <v>1018</v>
      </c>
      <c r="G210" s="307"/>
      <c r="H210" s="307"/>
      <c r="I210" s="307"/>
      <c r="J210" s="141" t="s">
        <v>183</v>
      </c>
      <c r="K210" s="142">
        <v>7</v>
      </c>
      <c r="L210" s="272"/>
      <c r="M210" s="271"/>
      <c r="N210" s="272">
        <f t="shared" si="14"/>
        <v>0</v>
      </c>
      <c r="O210" s="271"/>
      <c r="P210" s="271"/>
      <c r="Q210" s="271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270"/>
      <c r="AI210" s="271"/>
      <c r="AJ210" s="271"/>
      <c r="AK210" s="271"/>
      <c r="AL210" s="141"/>
      <c r="AM210" s="142"/>
      <c r="AN210" s="272"/>
      <c r="AO210" s="271"/>
      <c r="AP210" s="272"/>
      <c r="AQ210" s="271"/>
      <c r="AR210" s="271"/>
      <c r="AS210" s="271"/>
      <c r="AT210" s="14" t="s">
        <v>150</v>
      </c>
      <c r="AU210" s="14" t="s">
        <v>155</v>
      </c>
      <c r="AY210" s="14" t="s">
        <v>149</v>
      </c>
      <c r="BE210" s="132">
        <f t="shared" si="15"/>
        <v>0</v>
      </c>
      <c r="BF210" s="132">
        <f t="shared" si="16"/>
        <v>0</v>
      </c>
      <c r="BG210" s="132">
        <f t="shared" si="17"/>
        <v>0</v>
      </c>
      <c r="BH210" s="132">
        <f t="shared" si="18"/>
        <v>0</v>
      </c>
      <c r="BI210" s="132">
        <f t="shared" si="19"/>
        <v>0</v>
      </c>
      <c r="BJ210" s="14" t="s">
        <v>155</v>
      </c>
      <c r="BK210" s="132">
        <f t="shared" si="20"/>
        <v>0</v>
      </c>
      <c r="BL210" s="14" t="s">
        <v>154</v>
      </c>
      <c r="BM210" s="14" t="s">
        <v>475</v>
      </c>
    </row>
    <row r="211" spans="2:65" s="1" customFormat="1" ht="44.25" customHeight="1">
      <c r="B211" s="128"/>
      <c r="C211" s="144" t="s">
        <v>479</v>
      </c>
      <c r="D211" s="144" t="s">
        <v>252</v>
      </c>
      <c r="E211" s="145" t="s">
        <v>1019</v>
      </c>
      <c r="F211" s="308" t="s">
        <v>1585</v>
      </c>
      <c r="G211" s="309"/>
      <c r="H211" s="309"/>
      <c r="I211" s="309"/>
      <c r="J211" s="146" t="s">
        <v>183</v>
      </c>
      <c r="K211" s="147">
        <v>5</v>
      </c>
      <c r="L211" s="278"/>
      <c r="M211" s="277"/>
      <c r="N211" s="278">
        <f t="shared" si="14"/>
        <v>0</v>
      </c>
      <c r="O211" s="271"/>
      <c r="P211" s="271"/>
      <c r="Q211" s="271"/>
      <c r="R211" s="129"/>
      <c r="T211" s="228"/>
      <c r="U211" s="37"/>
      <c r="V211" s="29"/>
      <c r="W211" s="130"/>
      <c r="X211" s="130"/>
      <c r="Y211" s="130"/>
      <c r="Z211" s="130"/>
      <c r="AA211" s="131"/>
      <c r="AE211" s="144"/>
      <c r="AF211" s="144"/>
      <c r="AG211" s="145"/>
      <c r="AH211" s="276"/>
      <c r="AI211" s="277"/>
      <c r="AJ211" s="277"/>
      <c r="AK211" s="277"/>
      <c r="AL211" s="146"/>
      <c r="AM211" s="147"/>
      <c r="AN211" s="278"/>
      <c r="AO211" s="277"/>
      <c r="AP211" s="278"/>
      <c r="AQ211" s="271"/>
      <c r="AR211" s="271"/>
      <c r="AS211" s="271"/>
      <c r="AT211" s="14" t="s">
        <v>252</v>
      </c>
      <c r="AU211" s="14" t="s">
        <v>155</v>
      </c>
      <c r="AY211" s="14" t="s">
        <v>149</v>
      </c>
      <c r="BE211" s="132">
        <f t="shared" si="15"/>
        <v>0</v>
      </c>
      <c r="BF211" s="132">
        <f t="shared" si="16"/>
        <v>0</v>
      </c>
      <c r="BG211" s="132">
        <f t="shared" si="17"/>
        <v>0</v>
      </c>
      <c r="BH211" s="132">
        <f t="shared" si="18"/>
        <v>0</v>
      </c>
      <c r="BI211" s="132">
        <f t="shared" si="19"/>
        <v>0</v>
      </c>
      <c r="BJ211" s="14" t="s">
        <v>155</v>
      </c>
      <c r="BK211" s="132">
        <f t="shared" si="20"/>
        <v>0</v>
      </c>
      <c r="BL211" s="14" t="s">
        <v>154</v>
      </c>
      <c r="BM211" s="14" t="s">
        <v>479</v>
      </c>
    </row>
    <row r="212" spans="2:65" s="1" customFormat="1" ht="44.25" customHeight="1">
      <c r="B212" s="128"/>
      <c r="C212" s="144" t="s">
        <v>483</v>
      </c>
      <c r="D212" s="144" t="s">
        <v>252</v>
      </c>
      <c r="E212" s="145" t="s">
        <v>1020</v>
      </c>
      <c r="F212" s="308" t="s">
        <v>1586</v>
      </c>
      <c r="G212" s="309"/>
      <c r="H212" s="309"/>
      <c r="I212" s="309"/>
      <c r="J212" s="146" t="s">
        <v>183</v>
      </c>
      <c r="K212" s="147">
        <v>2</v>
      </c>
      <c r="L212" s="278"/>
      <c r="M212" s="277"/>
      <c r="N212" s="278">
        <f t="shared" si="14"/>
        <v>0</v>
      </c>
      <c r="O212" s="271"/>
      <c r="P212" s="271"/>
      <c r="Q212" s="271"/>
      <c r="R212" s="129"/>
      <c r="T212" s="228"/>
      <c r="U212" s="37"/>
      <c r="V212" s="29"/>
      <c r="W212" s="130"/>
      <c r="X212" s="130"/>
      <c r="Y212" s="130"/>
      <c r="Z212" s="130"/>
      <c r="AA212" s="131"/>
      <c r="AE212" s="144"/>
      <c r="AF212" s="144"/>
      <c r="AG212" s="145"/>
      <c r="AH212" s="276"/>
      <c r="AI212" s="277"/>
      <c r="AJ212" s="277"/>
      <c r="AK212" s="277"/>
      <c r="AL212" s="146"/>
      <c r="AM212" s="147"/>
      <c r="AN212" s="278"/>
      <c r="AO212" s="277"/>
      <c r="AP212" s="278"/>
      <c r="AQ212" s="271"/>
      <c r="AR212" s="271"/>
      <c r="AS212" s="271"/>
      <c r="AT212" s="14" t="s">
        <v>252</v>
      </c>
      <c r="AU212" s="14" t="s">
        <v>155</v>
      </c>
      <c r="AY212" s="14" t="s">
        <v>149</v>
      </c>
      <c r="BE212" s="132">
        <f t="shared" si="15"/>
        <v>0</v>
      </c>
      <c r="BF212" s="132">
        <f t="shared" si="16"/>
        <v>0</v>
      </c>
      <c r="BG212" s="132">
        <f t="shared" si="17"/>
        <v>0</v>
      </c>
      <c r="BH212" s="132">
        <f t="shared" si="18"/>
        <v>0</v>
      </c>
      <c r="BI212" s="132">
        <f t="shared" si="19"/>
        <v>0</v>
      </c>
      <c r="BJ212" s="14" t="s">
        <v>155</v>
      </c>
      <c r="BK212" s="132">
        <f t="shared" si="20"/>
        <v>0</v>
      </c>
      <c r="BL212" s="14" t="s">
        <v>154</v>
      </c>
      <c r="BM212" s="14" t="s">
        <v>483</v>
      </c>
    </row>
    <row r="213" spans="2:65" s="1" customFormat="1" ht="31.5" customHeight="1">
      <c r="B213" s="128"/>
      <c r="C213" s="139" t="s">
        <v>487</v>
      </c>
      <c r="D213" s="139" t="s">
        <v>150</v>
      </c>
      <c r="E213" s="140" t="s">
        <v>1021</v>
      </c>
      <c r="F213" s="306" t="s">
        <v>1022</v>
      </c>
      <c r="G213" s="307"/>
      <c r="H213" s="307"/>
      <c r="I213" s="307"/>
      <c r="J213" s="141" t="s">
        <v>183</v>
      </c>
      <c r="K213" s="142">
        <v>7</v>
      </c>
      <c r="L213" s="272"/>
      <c r="M213" s="271"/>
      <c r="N213" s="272">
        <f t="shared" si="14"/>
        <v>0</v>
      </c>
      <c r="O213" s="271"/>
      <c r="P213" s="271"/>
      <c r="Q213" s="271"/>
      <c r="R213" s="129"/>
      <c r="T213" s="228"/>
      <c r="U213" s="37"/>
      <c r="V213" s="29"/>
      <c r="W213" s="130"/>
      <c r="X213" s="130"/>
      <c r="Y213" s="130"/>
      <c r="Z213" s="130"/>
      <c r="AA213" s="131"/>
      <c r="AE213" s="139"/>
      <c r="AF213" s="139"/>
      <c r="AG213" s="140"/>
      <c r="AH213" s="270"/>
      <c r="AI213" s="271"/>
      <c r="AJ213" s="271"/>
      <c r="AK213" s="271"/>
      <c r="AL213" s="141"/>
      <c r="AM213" s="142"/>
      <c r="AN213" s="272"/>
      <c r="AO213" s="271"/>
      <c r="AP213" s="272"/>
      <c r="AQ213" s="271"/>
      <c r="AR213" s="271"/>
      <c r="AS213" s="271"/>
      <c r="AT213" s="14" t="s">
        <v>150</v>
      </c>
      <c r="AU213" s="14" t="s">
        <v>155</v>
      </c>
      <c r="AY213" s="14" t="s">
        <v>149</v>
      </c>
      <c r="BE213" s="132">
        <f t="shared" si="15"/>
        <v>0</v>
      </c>
      <c r="BF213" s="132">
        <f t="shared" si="16"/>
        <v>0</v>
      </c>
      <c r="BG213" s="132">
        <f t="shared" si="17"/>
        <v>0</v>
      </c>
      <c r="BH213" s="132">
        <f t="shared" si="18"/>
        <v>0</v>
      </c>
      <c r="BI213" s="132">
        <f t="shared" si="19"/>
        <v>0</v>
      </c>
      <c r="BJ213" s="14" t="s">
        <v>155</v>
      </c>
      <c r="BK213" s="132">
        <f t="shared" si="20"/>
        <v>0</v>
      </c>
      <c r="BL213" s="14" t="s">
        <v>154</v>
      </c>
      <c r="BM213" s="14" t="s">
        <v>487</v>
      </c>
    </row>
    <row r="214" spans="2:65" s="1" customFormat="1" ht="44.25" customHeight="1">
      <c r="B214" s="128"/>
      <c r="C214" s="144" t="s">
        <v>491</v>
      </c>
      <c r="D214" s="144" t="s">
        <v>252</v>
      </c>
      <c r="E214" s="145" t="s">
        <v>1023</v>
      </c>
      <c r="F214" s="308" t="s">
        <v>1587</v>
      </c>
      <c r="G214" s="309"/>
      <c r="H214" s="309"/>
      <c r="I214" s="309"/>
      <c r="J214" s="146" t="s">
        <v>183</v>
      </c>
      <c r="K214" s="147">
        <v>1</v>
      </c>
      <c r="L214" s="278"/>
      <c r="M214" s="277"/>
      <c r="N214" s="278">
        <f t="shared" si="14"/>
        <v>0</v>
      </c>
      <c r="O214" s="271"/>
      <c r="P214" s="271"/>
      <c r="Q214" s="271"/>
      <c r="R214" s="129"/>
      <c r="T214" s="228"/>
      <c r="U214" s="37"/>
      <c r="V214" s="29"/>
      <c r="W214" s="130"/>
      <c r="X214" s="130"/>
      <c r="Y214" s="130"/>
      <c r="Z214" s="130"/>
      <c r="AA214" s="131"/>
      <c r="AE214" s="144"/>
      <c r="AF214" s="144"/>
      <c r="AG214" s="145"/>
      <c r="AH214" s="276"/>
      <c r="AI214" s="277"/>
      <c r="AJ214" s="277"/>
      <c r="AK214" s="277"/>
      <c r="AL214" s="146"/>
      <c r="AM214" s="147"/>
      <c r="AN214" s="278"/>
      <c r="AO214" s="277"/>
      <c r="AP214" s="278"/>
      <c r="AQ214" s="271"/>
      <c r="AR214" s="271"/>
      <c r="AS214" s="271"/>
      <c r="AT214" s="14" t="s">
        <v>252</v>
      </c>
      <c r="AU214" s="14" t="s">
        <v>155</v>
      </c>
      <c r="AY214" s="14" t="s">
        <v>149</v>
      </c>
      <c r="BE214" s="132">
        <f t="shared" si="15"/>
        <v>0</v>
      </c>
      <c r="BF214" s="132">
        <f t="shared" si="16"/>
        <v>0</v>
      </c>
      <c r="BG214" s="132">
        <f t="shared" si="17"/>
        <v>0</v>
      </c>
      <c r="BH214" s="132">
        <f t="shared" si="18"/>
        <v>0</v>
      </c>
      <c r="BI214" s="132">
        <f t="shared" si="19"/>
        <v>0</v>
      </c>
      <c r="BJ214" s="14" t="s">
        <v>155</v>
      </c>
      <c r="BK214" s="132">
        <f t="shared" si="20"/>
        <v>0</v>
      </c>
      <c r="BL214" s="14" t="s">
        <v>154</v>
      </c>
      <c r="BM214" s="14" t="s">
        <v>491</v>
      </c>
    </row>
    <row r="215" spans="2:65" s="1" customFormat="1" ht="44.25" customHeight="1">
      <c r="B215" s="128"/>
      <c r="C215" s="144" t="s">
        <v>495</v>
      </c>
      <c r="D215" s="144" t="s">
        <v>252</v>
      </c>
      <c r="E215" s="145" t="s">
        <v>1024</v>
      </c>
      <c r="F215" s="308" t="s">
        <v>1588</v>
      </c>
      <c r="G215" s="309"/>
      <c r="H215" s="309"/>
      <c r="I215" s="309"/>
      <c r="J215" s="146" t="s">
        <v>183</v>
      </c>
      <c r="K215" s="147">
        <v>2</v>
      </c>
      <c r="L215" s="278"/>
      <c r="M215" s="277"/>
      <c r="N215" s="278">
        <f t="shared" si="14"/>
        <v>0</v>
      </c>
      <c r="O215" s="271"/>
      <c r="P215" s="271"/>
      <c r="Q215" s="271"/>
      <c r="R215" s="129"/>
      <c r="T215" s="228"/>
      <c r="U215" s="37"/>
      <c r="V215" s="29"/>
      <c r="W215" s="130"/>
      <c r="X215" s="130"/>
      <c r="Y215" s="130"/>
      <c r="Z215" s="130"/>
      <c r="AA215" s="131"/>
      <c r="AE215" s="144"/>
      <c r="AF215" s="144"/>
      <c r="AG215" s="145"/>
      <c r="AH215" s="276"/>
      <c r="AI215" s="277"/>
      <c r="AJ215" s="277"/>
      <c r="AK215" s="277"/>
      <c r="AL215" s="146"/>
      <c r="AM215" s="147"/>
      <c r="AN215" s="278"/>
      <c r="AO215" s="277"/>
      <c r="AP215" s="278"/>
      <c r="AQ215" s="271"/>
      <c r="AR215" s="271"/>
      <c r="AS215" s="271"/>
      <c r="AT215" s="14" t="s">
        <v>252</v>
      </c>
      <c r="AU215" s="14" t="s">
        <v>155</v>
      </c>
      <c r="AY215" s="14" t="s">
        <v>149</v>
      </c>
      <c r="BE215" s="132">
        <f t="shared" si="15"/>
        <v>0</v>
      </c>
      <c r="BF215" s="132">
        <f t="shared" si="16"/>
        <v>0</v>
      </c>
      <c r="BG215" s="132">
        <f t="shared" si="17"/>
        <v>0</v>
      </c>
      <c r="BH215" s="132">
        <f t="shared" si="18"/>
        <v>0</v>
      </c>
      <c r="BI215" s="132">
        <f t="shared" si="19"/>
        <v>0</v>
      </c>
      <c r="BJ215" s="14" t="s">
        <v>155</v>
      </c>
      <c r="BK215" s="132">
        <f t="shared" si="20"/>
        <v>0</v>
      </c>
      <c r="BL215" s="14" t="s">
        <v>154</v>
      </c>
      <c r="BM215" s="14" t="s">
        <v>495</v>
      </c>
    </row>
    <row r="216" spans="2:65" s="1" customFormat="1" ht="44.25" customHeight="1">
      <c r="B216" s="128"/>
      <c r="C216" s="144" t="s">
        <v>499</v>
      </c>
      <c r="D216" s="144" t="s">
        <v>252</v>
      </c>
      <c r="E216" s="145" t="s">
        <v>1025</v>
      </c>
      <c r="F216" s="308" t="s">
        <v>1589</v>
      </c>
      <c r="G216" s="309"/>
      <c r="H216" s="309"/>
      <c r="I216" s="309"/>
      <c r="J216" s="146" t="s">
        <v>183</v>
      </c>
      <c r="K216" s="147">
        <v>2</v>
      </c>
      <c r="L216" s="278"/>
      <c r="M216" s="277"/>
      <c r="N216" s="278">
        <f t="shared" si="14"/>
        <v>0</v>
      </c>
      <c r="O216" s="271"/>
      <c r="P216" s="271"/>
      <c r="Q216" s="271"/>
      <c r="R216" s="129"/>
      <c r="T216" s="228"/>
      <c r="U216" s="37"/>
      <c r="V216" s="29"/>
      <c r="W216" s="130"/>
      <c r="X216" s="130"/>
      <c r="Y216" s="130"/>
      <c r="Z216" s="130"/>
      <c r="AA216" s="131"/>
      <c r="AE216" s="144"/>
      <c r="AF216" s="144"/>
      <c r="AG216" s="145"/>
      <c r="AH216" s="276"/>
      <c r="AI216" s="277"/>
      <c r="AJ216" s="277"/>
      <c r="AK216" s="277"/>
      <c r="AL216" s="146"/>
      <c r="AM216" s="147"/>
      <c r="AN216" s="278"/>
      <c r="AO216" s="277"/>
      <c r="AP216" s="278"/>
      <c r="AQ216" s="271"/>
      <c r="AR216" s="271"/>
      <c r="AS216" s="271"/>
      <c r="AT216" s="14" t="s">
        <v>252</v>
      </c>
      <c r="AU216" s="14" t="s">
        <v>155</v>
      </c>
      <c r="AY216" s="14" t="s">
        <v>149</v>
      </c>
      <c r="BE216" s="132">
        <f t="shared" si="15"/>
        <v>0</v>
      </c>
      <c r="BF216" s="132">
        <f t="shared" si="16"/>
        <v>0</v>
      </c>
      <c r="BG216" s="132">
        <f t="shared" si="17"/>
        <v>0</v>
      </c>
      <c r="BH216" s="132">
        <f t="shared" si="18"/>
        <v>0</v>
      </c>
      <c r="BI216" s="132">
        <f t="shared" si="19"/>
        <v>0</v>
      </c>
      <c r="BJ216" s="14" t="s">
        <v>155</v>
      </c>
      <c r="BK216" s="132">
        <f t="shared" si="20"/>
        <v>0</v>
      </c>
      <c r="BL216" s="14" t="s">
        <v>154</v>
      </c>
      <c r="BM216" s="14" t="s">
        <v>499</v>
      </c>
    </row>
    <row r="217" spans="2:65" s="1" customFormat="1" ht="44.25" customHeight="1">
      <c r="B217" s="128"/>
      <c r="C217" s="144" t="s">
        <v>504</v>
      </c>
      <c r="D217" s="144" t="s">
        <v>252</v>
      </c>
      <c r="E217" s="145" t="s">
        <v>1026</v>
      </c>
      <c r="F217" s="308" t="s">
        <v>1590</v>
      </c>
      <c r="G217" s="309"/>
      <c r="H217" s="309"/>
      <c r="I217" s="309"/>
      <c r="J217" s="146" t="s">
        <v>183</v>
      </c>
      <c r="K217" s="147">
        <v>2</v>
      </c>
      <c r="L217" s="278"/>
      <c r="M217" s="277"/>
      <c r="N217" s="278">
        <f t="shared" si="14"/>
        <v>0</v>
      </c>
      <c r="O217" s="271"/>
      <c r="P217" s="271"/>
      <c r="Q217" s="271"/>
      <c r="R217" s="129"/>
      <c r="T217" s="228"/>
      <c r="U217" s="37"/>
      <c r="V217" s="29"/>
      <c r="W217" s="130"/>
      <c r="X217" s="130"/>
      <c r="Y217" s="130"/>
      <c r="Z217" s="130"/>
      <c r="AA217" s="131"/>
      <c r="AE217" s="144"/>
      <c r="AF217" s="144"/>
      <c r="AG217" s="145"/>
      <c r="AH217" s="276"/>
      <c r="AI217" s="277"/>
      <c r="AJ217" s="277"/>
      <c r="AK217" s="277"/>
      <c r="AL217" s="146"/>
      <c r="AM217" s="147"/>
      <c r="AN217" s="278"/>
      <c r="AO217" s="277"/>
      <c r="AP217" s="278"/>
      <c r="AQ217" s="271"/>
      <c r="AR217" s="271"/>
      <c r="AS217" s="271"/>
      <c r="AT217" s="14" t="s">
        <v>252</v>
      </c>
      <c r="AU217" s="14" t="s">
        <v>155</v>
      </c>
      <c r="AY217" s="14" t="s">
        <v>149</v>
      </c>
      <c r="BE217" s="132">
        <f t="shared" si="15"/>
        <v>0</v>
      </c>
      <c r="BF217" s="132">
        <f t="shared" si="16"/>
        <v>0</v>
      </c>
      <c r="BG217" s="132">
        <f t="shared" si="17"/>
        <v>0</v>
      </c>
      <c r="BH217" s="132">
        <f t="shared" si="18"/>
        <v>0</v>
      </c>
      <c r="BI217" s="132">
        <f t="shared" si="19"/>
        <v>0</v>
      </c>
      <c r="BJ217" s="14" t="s">
        <v>155</v>
      </c>
      <c r="BK217" s="132">
        <f t="shared" si="20"/>
        <v>0</v>
      </c>
      <c r="BL217" s="14" t="s">
        <v>154</v>
      </c>
      <c r="BM217" s="14" t="s">
        <v>504</v>
      </c>
    </row>
    <row r="218" spans="2:65" s="1" customFormat="1" ht="31.5" customHeight="1">
      <c r="B218" s="128"/>
      <c r="C218" s="139" t="s">
        <v>508</v>
      </c>
      <c r="D218" s="139" t="s">
        <v>150</v>
      </c>
      <c r="E218" s="140" t="s">
        <v>1027</v>
      </c>
      <c r="F218" s="306" t="s">
        <v>1028</v>
      </c>
      <c r="G218" s="307"/>
      <c r="H218" s="307"/>
      <c r="I218" s="307"/>
      <c r="J218" s="141" t="s">
        <v>183</v>
      </c>
      <c r="K218" s="142">
        <v>2</v>
      </c>
      <c r="L218" s="272"/>
      <c r="M218" s="271"/>
      <c r="N218" s="272">
        <f t="shared" si="14"/>
        <v>0</v>
      </c>
      <c r="O218" s="271"/>
      <c r="P218" s="271"/>
      <c r="Q218" s="271"/>
      <c r="R218" s="129"/>
      <c r="T218" s="228"/>
      <c r="U218" s="37"/>
      <c r="V218" s="29"/>
      <c r="W218" s="130"/>
      <c r="X218" s="130"/>
      <c r="Y218" s="130"/>
      <c r="Z218" s="130"/>
      <c r="AA218" s="131"/>
      <c r="AE218" s="139"/>
      <c r="AF218" s="139"/>
      <c r="AG218" s="140"/>
      <c r="AH218" s="270"/>
      <c r="AI218" s="271"/>
      <c r="AJ218" s="271"/>
      <c r="AK218" s="271"/>
      <c r="AL218" s="141"/>
      <c r="AM218" s="142"/>
      <c r="AN218" s="272"/>
      <c r="AO218" s="271"/>
      <c r="AP218" s="272"/>
      <c r="AQ218" s="271"/>
      <c r="AR218" s="271"/>
      <c r="AS218" s="271"/>
      <c r="AT218" s="14" t="s">
        <v>150</v>
      </c>
      <c r="AU218" s="14" t="s">
        <v>155</v>
      </c>
      <c r="AY218" s="14" t="s">
        <v>149</v>
      </c>
      <c r="BE218" s="132">
        <f t="shared" si="15"/>
        <v>0</v>
      </c>
      <c r="BF218" s="132">
        <f t="shared" si="16"/>
        <v>0</v>
      </c>
      <c r="BG218" s="132">
        <f t="shared" si="17"/>
        <v>0</v>
      </c>
      <c r="BH218" s="132">
        <f t="shared" si="18"/>
        <v>0</v>
      </c>
      <c r="BI218" s="132">
        <f t="shared" si="19"/>
        <v>0</v>
      </c>
      <c r="BJ218" s="14" t="s">
        <v>155</v>
      </c>
      <c r="BK218" s="132">
        <f t="shared" si="20"/>
        <v>0</v>
      </c>
      <c r="BL218" s="14" t="s">
        <v>154</v>
      </c>
      <c r="BM218" s="14" t="s">
        <v>508</v>
      </c>
    </row>
    <row r="219" spans="2:65" s="1" customFormat="1" ht="44.25" customHeight="1">
      <c r="B219" s="128"/>
      <c r="C219" s="144" t="s">
        <v>512</v>
      </c>
      <c r="D219" s="144" t="s">
        <v>252</v>
      </c>
      <c r="E219" s="145" t="s">
        <v>1029</v>
      </c>
      <c r="F219" s="308" t="s">
        <v>1591</v>
      </c>
      <c r="G219" s="309"/>
      <c r="H219" s="309"/>
      <c r="I219" s="309"/>
      <c r="J219" s="146" t="s">
        <v>183</v>
      </c>
      <c r="K219" s="147">
        <v>2</v>
      </c>
      <c r="L219" s="278"/>
      <c r="M219" s="277"/>
      <c r="N219" s="278">
        <f t="shared" si="14"/>
        <v>0</v>
      </c>
      <c r="O219" s="271"/>
      <c r="P219" s="271"/>
      <c r="Q219" s="271"/>
      <c r="R219" s="129"/>
      <c r="T219" s="228"/>
      <c r="U219" s="37"/>
      <c r="V219" s="29"/>
      <c r="W219" s="130"/>
      <c r="X219" s="130"/>
      <c r="Y219" s="130"/>
      <c r="Z219" s="130"/>
      <c r="AA219" s="131"/>
      <c r="AE219" s="144"/>
      <c r="AF219" s="144"/>
      <c r="AG219" s="145"/>
      <c r="AH219" s="276"/>
      <c r="AI219" s="277"/>
      <c r="AJ219" s="277"/>
      <c r="AK219" s="277"/>
      <c r="AL219" s="146"/>
      <c r="AM219" s="147"/>
      <c r="AN219" s="278"/>
      <c r="AO219" s="277"/>
      <c r="AP219" s="278"/>
      <c r="AQ219" s="271"/>
      <c r="AR219" s="271"/>
      <c r="AS219" s="271"/>
      <c r="AT219" s="14" t="s">
        <v>252</v>
      </c>
      <c r="AU219" s="14" t="s">
        <v>155</v>
      </c>
      <c r="AY219" s="14" t="s">
        <v>149</v>
      </c>
      <c r="BE219" s="132">
        <f t="shared" si="15"/>
        <v>0</v>
      </c>
      <c r="BF219" s="132">
        <f t="shared" si="16"/>
        <v>0</v>
      </c>
      <c r="BG219" s="132">
        <f t="shared" si="17"/>
        <v>0</v>
      </c>
      <c r="BH219" s="132">
        <f t="shared" si="18"/>
        <v>0</v>
      </c>
      <c r="BI219" s="132">
        <f t="shared" si="19"/>
        <v>0</v>
      </c>
      <c r="BJ219" s="14" t="s">
        <v>155</v>
      </c>
      <c r="BK219" s="132">
        <f t="shared" si="20"/>
        <v>0</v>
      </c>
      <c r="BL219" s="14" t="s">
        <v>154</v>
      </c>
      <c r="BM219" s="14" t="s">
        <v>512</v>
      </c>
    </row>
    <row r="220" spans="2:65" s="1" customFormat="1" ht="31.5" customHeight="1">
      <c r="B220" s="128"/>
      <c r="C220" s="139" t="s">
        <v>516</v>
      </c>
      <c r="D220" s="139" t="s">
        <v>150</v>
      </c>
      <c r="E220" s="140" t="s">
        <v>1030</v>
      </c>
      <c r="F220" s="306" t="s">
        <v>1031</v>
      </c>
      <c r="G220" s="307"/>
      <c r="H220" s="307"/>
      <c r="I220" s="307"/>
      <c r="J220" s="141" t="s">
        <v>203</v>
      </c>
      <c r="K220" s="142">
        <v>400</v>
      </c>
      <c r="L220" s="272"/>
      <c r="M220" s="271"/>
      <c r="N220" s="272">
        <f t="shared" si="14"/>
        <v>0</v>
      </c>
      <c r="O220" s="271"/>
      <c r="P220" s="271"/>
      <c r="Q220" s="271"/>
      <c r="R220" s="129"/>
      <c r="T220" s="228"/>
      <c r="U220" s="37"/>
      <c r="V220" s="29"/>
      <c r="W220" s="130"/>
      <c r="X220" s="130"/>
      <c r="Y220" s="130"/>
      <c r="Z220" s="130"/>
      <c r="AA220" s="131"/>
      <c r="AE220" s="139"/>
      <c r="AF220" s="139"/>
      <c r="AG220" s="140"/>
      <c r="AH220" s="270"/>
      <c r="AI220" s="271"/>
      <c r="AJ220" s="271"/>
      <c r="AK220" s="271"/>
      <c r="AL220" s="141"/>
      <c r="AM220" s="142"/>
      <c r="AN220" s="272"/>
      <c r="AO220" s="271"/>
      <c r="AP220" s="272"/>
      <c r="AQ220" s="271"/>
      <c r="AR220" s="271"/>
      <c r="AS220" s="271"/>
      <c r="AT220" s="14" t="s">
        <v>150</v>
      </c>
      <c r="AU220" s="14" t="s">
        <v>155</v>
      </c>
      <c r="AY220" s="14" t="s">
        <v>149</v>
      </c>
      <c r="BE220" s="132">
        <f t="shared" si="15"/>
        <v>0</v>
      </c>
      <c r="BF220" s="132">
        <f t="shared" si="16"/>
        <v>0</v>
      </c>
      <c r="BG220" s="132">
        <f t="shared" si="17"/>
        <v>0</v>
      </c>
      <c r="BH220" s="132">
        <f t="shared" si="18"/>
        <v>0</v>
      </c>
      <c r="BI220" s="132">
        <f t="shared" si="19"/>
        <v>0</v>
      </c>
      <c r="BJ220" s="14" t="s">
        <v>155</v>
      </c>
      <c r="BK220" s="132">
        <f t="shared" si="20"/>
        <v>0</v>
      </c>
      <c r="BL220" s="14" t="s">
        <v>154</v>
      </c>
      <c r="BM220" s="14" t="s">
        <v>516</v>
      </c>
    </row>
    <row r="221" spans="2:65" s="1" customFormat="1" ht="31.5" customHeight="1">
      <c r="B221" s="128"/>
      <c r="C221" s="139" t="s">
        <v>520</v>
      </c>
      <c r="D221" s="139" t="s">
        <v>150</v>
      </c>
      <c r="E221" s="140" t="s">
        <v>1032</v>
      </c>
      <c r="F221" s="306" t="s">
        <v>1033</v>
      </c>
      <c r="G221" s="307"/>
      <c r="H221" s="307"/>
      <c r="I221" s="307"/>
      <c r="J221" s="141" t="s">
        <v>203</v>
      </c>
      <c r="K221" s="142">
        <v>400</v>
      </c>
      <c r="L221" s="272"/>
      <c r="M221" s="271"/>
      <c r="N221" s="272">
        <f t="shared" si="14"/>
        <v>0</v>
      </c>
      <c r="O221" s="271"/>
      <c r="P221" s="271"/>
      <c r="Q221" s="271"/>
      <c r="R221" s="129"/>
      <c r="T221" s="228"/>
      <c r="U221" s="37"/>
      <c r="V221" s="29"/>
      <c r="W221" s="130"/>
      <c r="X221" s="130"/>
      <c r="Y221" s="130"/>
      <c r="Z221" s="130"/>
      <c r="AA221" s="131"/>
      <c r="AE221" s="139"/>
      <c r="AF221" s="139"/>
      <c r="AG221" s="140"/>
      <c r="AH221" s="270"/>
      <c r="AI221" s="271"/>
      <c r="AJ221" s="271"/>
      <c r="AK221" s="271"/>
      <c r="AL221" s="141"/>
      <c r="AM221" s="142"/>
      <c r="AN221" s="272"/>
      <c r="AO221" s="271"/>
      <c r="AP221" s="272"/>
      <c r="AQ221" s="271"/>
      <c r="AR221" s="271"/>
      <c r="AS221" s="271"/>
      <c r="AT221" s="14" t="s">
        <v>150</v>
      </c>
      <c r="AU221" s="14" t="s">
        <v>155</v>
      </c>
      <c r="AY221" s="14" t="s">
        <v>149</v>
      </c>
      <c r="BE221" s="132">
        <f t="shared" si="15"/>
        <v>0</v>
      </c>
      <c r="BF221" s="132">
        <f t="shared" si="16"/>
        <v>0</v>
      </c>
      <c r="BG221" s="132">
        <f t="shared" si="17"/>
        <v>0</v>
      </c>
      <c r="BH221" s="132">
        <f t="shared" si="18"/>
        <v>0</v>
      </c>
      <c r="BI221" s="132">
        <f t="shared" si="19"/>
        <v>0</v>
      </c>
      <c r="BJ221" s="14" t="s">
        <v>155</v>
      </c>
      <c r="BK221" s="132">
        <f t="shared" si="20"/>
        <v>0</v>
      </c>
      <c r="BL221" s="14" t="s">
        <v>154</v>
      </c>
      <c r="BM221" s="14" t="s">
        <v>520</v>
      </c>
    </row>
    <row r="222" spans="2:65" s="1" customFormat="1" ht="31.5" customHeight="1">
      <c r="B222" s="128"/>
      <c r="C222" s="139" t="s">
        <v>523</v>
      </c>
      <c r="D222" s="139" t="s">
        <v>150</v>
      </c>
      <c r="E222" s="140" t="s">
        <v>1034</v>
      </c>
      <c r="F222" s="306" t="s">
        <v>1035</v>
      </c>
      <c r="G222" s="307"/>
      <c r="H222" s="307"/>
      <c r="I222" s="307"/>
      <c r="J222" s="141" t="s">
        <v>174</v>
      </c>
      <c r="K222" s="142">
        <v>8.21</v>
      </c>
      <c r="L222" s="272"/>
      <c r="M222" s="271"/>
      <c r="N222" s="272">
        <f t="shared" si="14"/>
        <v>0</v>
      </c>
      <c r="O222" s="271"/>
      <c r="P222" s="271"/>
      <c r="Q222" s="271"/>
      <c r="R222" s="129"/>
      <c r="T222" s="228"/>
      <c r="U222" s="37"/>
      <c r="V222" s="29"/>
      <c r="W222" s="130"/>
      <c r="X222" s="130"/>
      <c r="Y222" s="130"/>
      <c r="Z222" s="130"/>
      <c r="AA222" s="131"/>
      <c r="AE222" s="139"/>
      <c r="AF222" s="139"/>
      <c r="AG222" s="140"/>
      <c r="AH222" s="270"/>
      <c r="AI222" s="271"/>
      <c r="AJ222" s="271"/>
      <c r="AK222" s="271"/>
      <c r="AL222" s="141"/>
      <c r="AM222" s="142"/>
      <c r="AN222" s="272"/>
      <c r="AO222" s="271"/>
      <c r="AP222" s="272"/>
      <c r="AQ222" s="271"/>
      <c r="AR222" s="271"/>
      <c r="AS222" s="271"/>
      <c r="AT222" s="14" t="s">
        <v>150</v>
      </c>
      <c r="AU222" s="14" t="s">
        <v>155</v>
      </c>
      <c r="AY222" s="14" t="s">
        <v>149</v>
      </c>
      <c r="BE222" s="132">
        <f t="shared" si="15"/>
        <v>0</v>
      </c>
      <c r="BF222" s="132">
        <f t="shared" si="16"/>
        <v>0</v>
      </c>
      <c r="BG222" s="132">
        <f t="shared" si="17"/>
        <v>0</v>
      </c>
      <c r="BH222" s="132">
        <f t="shared" si="18"/>
        <v>0</v>
      </c>
      <c r="BI222" s="132">
        <f t="shared" si="19"/>
        <v>0</v>
      </c>
      <c r="BJ222" s="14" t="s">
        <v>155</v>
      </c>
      <c r="BK222" s="132">
        <f t="shared" si="20"/>
        <v>0</v>
      </c>
      <c r="BL222" s="14" t="s">
        <v>154</v>
      </c>
      <c r="BM222" s="14" t="s">
        <v>523</v>
      </c>
    </row>
    <row r="223" spans="2:65" s="1" customFormat="1" ht="31.5" customHeight="1">
      <c r="B223" s="128"/>
      <c r="C223" s="139" t="s">
        <v>527</v>
      </c>
      <c r="D223" s="139" t="s">
        <v>150</v>
      </c>
      <c r="E223" s="140" t="s">
        <v>1036</v>
      </c>
      <c r="F223" s="306" t="s">
        <v>1037</v>
      </c>
      <c r="G223" s="307"/>
      <c r="H223" s="307"/>
      <c r="I223" s="307"/>
      <c r="J223" s="141" t="s">
        <v>210</v>
      </c>
      <c r="K223" s="142">
        <v>1</v>
      </c>
      <c r="L223" s="272"/>
      <c r="M223" s="271"/>
      <c r="N223" s="272">
        <f t="shared" si="14"/>
        <v>0</v>
      </c>
      <c r="O223" s="271"/>
      <c r="P223" s="271"/>
      <c r="Q223" s="271"/>
      <c r="R223" s="129"/>
      <c r="T223" s="228"/>
      <c r="U223" s="37"/>
      <c r="V223" s="29"/>
      <c r="W223" s="130"/>
      <c r="X223" s="130"/>
      <c r="Y223" s="130"/>
      <c r="Z223" s="130"/>
      <c r="AA223" s="131"/>
      <c r="AE223" s="139"/>
      <c r="AF223" s="139"/>
      <c r="AG223" s="140"/>
      <c r="AH223" s="270"/>
      <c r="AI223" s="271"/>
      <c r="AJ223" s="271"/>
      <c r="AK223" s="271"/>
      <c r="AL223" s="141"/>
      <c r="AM223" s="142"/>
      <c r="AN223" s="272"/>
      <c r="AO223" s="271"/>
      <c r="AP223" s="272"/>
      <c r="AQ223" s="271"/>
      <c r="AR223" s="271"/>
      <c r="AS223" s="271"/>
      <c r="AT223" s="14" t="s">
        <v>150</v>
      </c>
      <c r="AU223" s="14" t="s">
        <v>155</v>
      </c>
      <c r="AY223" s="14" t="s">
        <v>149</v>
      </c>
      <c r="BE223" s="132">
        <f t="shared" si="15"/>
        <v>0</v>
      </c>
      <c r="BF223" s="132">
        <f t="shared" si="16"/>
        <v>0</v>
      </c>
      <c r="BG223" s="132">
        <f t="shared" si="17"/>
        <v>0</v>
      </c>
      <c r="BH223" s="132">
        <f t="shared" si="18"/>
        <v>0</v>
      </c>
      <c r="BI223" s="132">
        <f t="shared" si="19"/>
        <v>0</v>
      </c>
      <c r="BJ223" s="14" t="s">
        <v>155</v>
      </c>
      <c r="BK223" s="132">
        <f t="shared" si="20"/>
        <v>0</v>
      </c>
      <c r="BL223" s="14" t="s">
        <v>154</v>
      </c>
      <c r="BM223" s="14" t="s">
        <v>527</v>
      </c>
    </row>
    <row r="224" spans="2:63" s="9" customFormat="1" ht="36.75" customHeight="1">
      <c r="B224" s="119"/>
      <c r="C224" s="136"/>
      <c r="D224" s="137" t="s">
        <v>875</v>
      </c>
      <c r="E224" s="137"/>
      <c r="F224" s="231"/>
      <c r="G224" s="231"/>
      <c r="H224" s="231"/>
      <c r="I224" s="231"/>
      <c r="J224" s="137"/>
      <c r="K224" s="137"/>
      <c r="L224" s="137"/>
      <c r="M224" s="137"/>
      <c r="N224" s="304">
        <f>BK224</f>
        <v>0</v>
      </c>
      <c r="O224" s="305"/>
      <c r="P224" s="305"/>
      <c r="Q224" s="305"/>
      <c r="R224" s="121"/>
      <c r="S224" s="1"/>
      <c r="T224" s="228"/>
      <c r="U224" s="37"/>
      <c r="V224" s="29"/>
      <c r="W224" s="130"/>
      <c r="X224" s="130"/>
      <c r="Y224" s="130"/>
      <c r="Z224" s="130"/>
      <c r="AA224" s="131"/>
      <c r="AB224" s="1"/>
      <c r="AC224" s="1"/>
      <c r="AD224" s="1"/>
      <c r="AE224" s="136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304"/>
      <c r="AQ224" s="305"/>
      <c r="AR224" s="305"/>
      <c r="AS224" s="305"/>
      <c r="AT224" s="126" t="s">
        <v>71</v>
      </c>
      <c r="AU224" s="126" t="s">
        <v>72</v>
      </c>
      <c r="AY224" s="125" t="s">
        <v>149</v>
      </c>
      <c r="BK224" s="127">
        <f>SUM(BK225:BK226)</f>
        <v>0</v>
      </c>
    </row>
    <row r="225" spans="2:65" s="1" customFormat="1" ht="31.5" customHeight="1">
      <c r="B225" s="128"/>
      <c r="C225" s="139" t="s">
        <v>530</v>
      </c>
      <c r="D225" s="139" t="s">
        <v>150</v>
      </c>
      <c r="E225" s="140" t="s">
        <v>1038</v>
      </c>
      <c r="F225" s="306" t="s">
        <v>1039</v>
      </c>
      <c r="G225" s="307"/>
      <c r="H225" s="307"/>
      <c r="I225" s="307"/>
      <c r="J225" s="141" t="s">
        <v>266</v>
      </c>
      <c r="K225" s="142">
        <v>42</v>
      </c>
      <c r="L225" s="272"/>
      <c r="M225" s="271"/>
      <c r="N225" s="272">
        <f>ROUND(L225*K225,2)</f>
        <v>0</v>
      </c>
      <c r="O225" s="271"/>
      <c r="P225" s="271"/>
      <c r="Q225" s="271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270"/>
      <c r="AI225" s="271"/>
      <c r="AJ225" s="271"/>
      <c r="AK225" s="271"/>
      <c r="AL225" s="141"/>
      <c r="AM225" s="142"/>
      <c r="AN225" s="272"/>
      <c r="AO225" s="271"/>
      <c r="AP225" s="272"/>
      <c r="AQ225" s="271"/>
      <c r="AR225" s="271"/>
      <c r="AS225" s="271"/>
      <c r="AT225" s="14" t="s">
        <v>150</v>
      </c>
      <c r="AU225" s="14" t="s">
        <v>79</v>
      </c>
      <c r="AY225" s="14" t="s">
        <v>149</v>
      </c>
      <c r="BE225" s="132">
        <f>IF(U225="základná",N225,0)</f>
        <v>0</v>
      </c>
      <c r="BF225" s="132">
        <f>IF(U225="znížená",N225,0)</f>
        <v>0</v>
      </c>
      <c r="BG225" s="132">
        <f>IF(U225="zákl. prenesená",N225,0)</f>
        <v>0</v>
      </c>
      <c r="BH225" s="132">
        <f>IF(U225="zníž. prenesená",N225,0)</f>
        <v>0</v>
      </c>
      <c r="BI225" s="132">
        <f>IF(U225="nulová",N225,0)</f>
        <v>0</v>
      </c>
      <c r="BJ225" s="14" t="s">
        <v>155</v>
      </c>
      <c r="BK225" s="132">
        <f>ROUND(L225*K225,2)</f>
        <v>0</v>
      </c>
      <c r="BL225" s="14" t="s">
        <v>154</v>
      </c>
      <c r="BM225" s="14" t="s">
        <v>530</v>
      </c>
    </row>
    <row r="226" spans="2:65" s="1" customFormat="1" ht="44.25" customHeight="1">
      <c r="B226" s="128"/>
      <c r="C226" s="139" t="s">
        <v>534</v>
      </c>
      <c r="D226" s="139" t="s">
        <v>150</v>
      </c>
      <c r="E226" s="140" t="s">
        <v>1040</v>
      </c>
      <c r="F226" s="306" t="s">
        <v>1041</v>
      </c>
      <c r="G226" s="307"/>
      <c r="H226" s="307"/>
      <c r="I226" s="307"/>
      <c r="J226" s="141" t="s">
        <v>266</v>
      </c>
      <c r="K226" s="142">
        <v>100</v>
      </c>
      <c r="L226" s="272"/>
      <c r="M226" s="271"/>
      <c r="N226" s="272">
        <f>ROUND(L226*K226,2)</f>
        <v>0</v>
      </c>
      <c r="O226" s="271"/>
      <c r="P226" s="271"/>
      <c r="Q226" s="271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270"/>
      <c r="AI226" s="271"/>
      <c r="AJ226" s="271"/>
      <c r="AK226" s="271"/>
      <c r="AL226" s="141"/>
      <c r="AM226" s="142"/>
      <c r="AN226" s="272"/>
      <c r="AO226" s="271"/>
      <c r="AP226" s="272"/>
      <c r="AQ226" s="271"/>
      <c r="AR226" s="271"/>
      <c r="AS226" s="271"/>
      <c r="AT226" s="14" t="s">
        <v>150</v>
      </c>
      <c r="AU226" s="14" t="s">
        <v>79</v>
      </c>
      <c r="AY226" s="14" t="s">
        <v>149</v>
      </c>
      <c r="BE226" s="132">
        <f>IF(U226="základná",N226,0)</f>
        <v>0</v>
      </c>
      <c r="BF226" s="132">
        <f>IF(U226="znížená",N226,0)</f>
        <v>0</v>
      </c>
      <c r="BG226" s="132">
        <f>IF(U226="zákl. prenesená",N226,0)</f>
        <v>0</v>
      </c>
      <c r="BH226" s="132">
        <f>IF(U226="zníž. prenesená",N226,0)</f>
        <v>0</v>
      </c>
      <c r="BI226" s="132">
        <f>IF(U226="nulová",N226,0)</f>
        <v>0</v>
      </c>
      <c r="BJ226" s="14" t="s">
        <v>155</v>
      </c>
      <c r="BK226" s="132">
        <f>ROUND(L226*K226,2)</f>
        <v>0</v>
      </c>
      <c r="BL226" s="14" t="s">
        <v>154</v>
      </c>
      <c r="BM226" s="14" t="s">
        <v>534</v>
      </c>
    </row>
    <row r="227" spans="2:63" s="9" customFormat="1" ht="36.75" customHeight="1">
      <c r="B227" s="119"/>
      <c r="C227" s="136"/>
      <c r="D227" s="137" t="s">
        <v>876</v>
      </c>
      <c r="E227" s="137"/>
      <c r="F227" s="231"/>
      <c r="G227" s="231"/>
      <c r="H227" s="231"/>
      <c r="I227" s="231"/>
      <c r="J227" s="137"/>
      <c r="K227" s="137"/>
      <c r="L227" s="137"/>
      <c r="M227" s="137"/>
      <c r="N227" s="304">
        <f>BK227</f>
        <v>0</v>
      </c>
      <c r="O227" s="305"/>
      <c r="P227" s="305"/>
      <c r="Q227" s="305"/>
      <c r="R227" s="121"/>
      <c r="S227" s="1"/>
      <c r="T227" s="228"/>
      <c r="U227" s="37"/>
      <c r="V227" s="29"/>
      <c r="W227" s="130"/>
      <c r="X227" s="130"/>
      <c r="Y227" s="130"/>
      <c r="Z227" s="130"/>
      <c r="AA227" s="131"/>
      <c r="AB227" s="1"/>
      <c r="AC227" s="1"/>
      <c r="AD227" s="1"/>
      <c r="AE227" s="136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304"/>
      <c r="AQ227" s="305"/>
      <c r="AR227" s="305"/>
      <c r="AS227" s="305"/>
      <c r="AT227" s="126" t="s">
        <v>71</v>
      </c>
      <c r="AU227" s="126" t="s">
        <v>72</v>
      </c>
      <c r="AY227" s="125" t="s">
        <v>149</v>
      </c>
      <c r="BK227" s="127">
        <f>SUM(BK228:BK230)</f>
        <v>0</v>
      </c>
    </row>
    <row r="228" spans="2:65" s="1" customFormat="1" ht="44.25" customHeight="1">
      <c r="B228" s="128"/>
      <c r="C228" s="139" t="s">
        <v>538</v>
      </c>
      <c r="D228" s="139" t="s">
        <v>150</v>
      </c>
      <c r="E228" s="140" t="s">
        <v>1042</v>
      </c>
      <c r="F228" s="306" t="s">
        <v>1043</v>
      </c>
      <c r="G228" s="307"/>
      <c r="H228" s="307"/>
      <c r="I228" s="307"/>
      <c r="J228" s="141" t="s">
        <v>1044</v>
      </c>
      <c r="K228" s="142">
        <v>24</v>
      </c>
      <c r="L228" s="272"/>
      <c r="M228" s="271"/>
      <c r="N228" s="272">
        <f>ROUND(L228*K228,2)</f>
        <v>0</v>
      </c>
      <c r="O228" s="271"/>
      <c r="P228" s="271"/>
      <c r="Q228" s="271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270"/>
      <c r="AI228" s="271"/>
      <c r="AJ228" s="271"/>
      <c r="AK228" s="271"/>
      <c r="AL228" s="141"/>
      <c r="AM228" s="142"/>
      <c r="AN228" s="272"/>
      <c r="AO228" s="271"/>
      <c r="AP228" s="272"/>
      <c r="AQ228" s="271"/>
      <c r="AR228" s="271"/>
      <c r="AS228" s="271"/>
      <c r="AT228" s="14" t="s">
        <v>150</v>
      </c>
      <c r="AU228" s="14" t="s">
        <v>79</v>
      </c>
      <c r="AY228" s="14" t="s">
        <v>149</v>
      </c>
      <c r="BE228" s="132">
        <f>IF(U228="základná",N228,0)</f>
        <v>0</v>
      </c>
      <c r="BF228" s="132">
        <f>IF(U228="znížená",N228,0)</f>
        <v>0</v>
      </c>
      <c r="BG228" s="132">
        <f>IF(U228="zákl. prenesená",N228,0)</f>
        <v>0</v>
      </c>
      <c r="BH228" s="132">
        <f>IF(U228="zníž. prenesená",N228,0)</f>
        <v>0</v>
      </c>
      <c r="BI228" s="132">
        <f>IF(U228="nulová",N228,0)</f>
        <v>0</v>
      </c>
      <c r="BJ228" s="14" t="s">
        <v>155</v>
      </c>
      <c r="BK228" s="132">
        <f>ROUND(L228*K228,2)</f>
        <v>0</v>
      </c>
      <c r="BL228" s="14" t="s">
        <v>154</v>
      </c>
      <c r="BM228" s="14" t="s">
        <v>538</v>
      </c>
    </row>
    <row r="229" spans="2:65" s="1" customFormat="1" ht="22.5" customHeight="1">
      <c r="B229" s="128"/>
      <c r="C229" s="139" t="s">
        <v>542</v>
      </c>
      <c r="D229" s="139" t="s">
        <v>150</v>
      </c>
      <c r="E229" s="140" t="s">
        <v>1045</v>
      </c>
      <c r="F229" s="306" t="s">
        <v>1046</v>
      </c>
      <c r="G229" s="307"/>
      <c r="H229" s="307"/>
      <c r="I229" s="307"/>
      <c r="J229" s="141" t="s">
        <v>1044</v>
      </c>
      <c r="K229" s="142">
        <v>24</v>
      </c>
      <c r="L229" s="272"/>
      <c r="M229" s="271"/>
      <c r="N229" s="272">
        <f>ROUND(L229*K229,2)</f>
        <v>0</v>
      </c>
      <c r="O229" s="271"/>
      <c r="P229" s="271"/>
      <c r="Q229" s="271"/>
      <c r="R229" s="129"/>
      <c r="T229" s="228"/>
      <c r="U229" s="37"/>
      <c r="V229" s="29"/>
      <c r="W229" s="130"/>
      <c r="X229" s="130"/>
      <c r="Y229" s="130"/>
      <c r="Z229" s="130"/>
      <c r="AA229" s="131"/>
      <c r="AE229" s="139"/>
      <c r="AF229" s="139"/>
      <c r="AG229" s="140"/>
      <c r="AH229" s="270"/>
      <c r="AI229" s="271"/>
      <c r="AJ229" s="271"/>
      <c r="AK229" s="271"/>
      <c r="AL229" s="141"/>
      <c r="AM229" s="142"/>
      <c r="AN229" s="272"/>
      <c r="AO229" s="271"/>
      <c r="AP229" s="272"/>
      <c r="AQ229" s="271"/>
      <c r="AR229" s="271"/>
      <c r="AS229" s="271"/>
      <c r="AT229" s="14" t="s">
        <v>150</v>
      </c>
      <c r="AU229" s="14" t="s">
        <v>79</v>
      </c>
      <c r="AY229" s="14" t="s">
        <v>149</v>
      </c>
      <c r="BE229" s="132">
        <f>IF(U229="základná",N229,0)</f>
        <v>0</v>
      </c>
      <c r="BF229" s="132">
        <f>IF(U229="znížená",N229,0)</f>
        <v>0</v>
      </c>
      <c r="BG229" s="132">
        <f>IF(U229="zákl. prenesená",N229,0)</f>
        <v>0</v>
      </c>
      <c r="BH229" s="132">
        <f>IF(U229="zníž. prenesená",N229,0)</f>
        <v>0</v>
      </c>
      <c r="BI229" s="132">
        <f>IF(U229="nulová",N229,0)</f>
        <v>0</v>
      </c>
      <c r="BJ229" s="14" t="s">
        <v>155</v>
      </c>
      <c r="BK229" s="132">
        <f>ROUND(L229*K229,2)</f>
        <v>0</v>
      </c>
      <c r="BL229" s="14" t="s">
        <v>154</v>
      </c>
      <c r="BM229" s="14" t="s">
        <v>542</v>
      </c>
    </row>
    <row r="230" spans="2:65" s="1" customFormat="1" ht="22.5" customHeight="1">
      <c r="B230" s="128"/>
      <c r="C230" s="139" t="s">
        <v>546</v>
      </c>
      <c r="D230" s="139" t="s">
        <v>150</v>
      </c>
      <c r="E230" s="140" t="s">
        <v>1047</v>
      </c>
      <c r="F230" s="306" t="s">
        <v>1048</v>
      </c>
      <c r="G230" s="307"/>
      <c r="H230" s="307"/>
      <c r="I230" s="307"/>
      <c r="J230" s="141" t="s">
        <v>1044</v>
      </c>
      <c r="K230" s="142">
        <v>48</v>
      </c>
      <c r="L230" s="272"/>
      <c r="M230" s="271"/>
      <c r="N230" s="272">
        <f>ROUND(L230*K230,2)</f>
        <v>0</v>
      </c>
      <c r="O230" s="271"/>
      <c r="P230" s="271"/>
      <c r="Q230" s="271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270"/>
      <c r="AI230" s="271"/>
      <c r="AJ230" s="271"/>
      <c r="AK230" s="271"/>
      <c r="AL230" s="141"/>
      <c r="AM230" s="142"/>
      <c r="AN230" s="272"/>
      <c r="AO230" s="271"/>
      <c r="AP230" s="272"/>
      <c r="AQ230" s="271"/>
      <c r="AR230" s="271"/>
      <c r="AS230" s="271"/>
      <c r="AT230" s="14" t="s">
        <v>150</v>
      </c>
      <c r="AU230" s="14" t="s">
        <v>79</v>
      </c>
      <c r="AY230" s="14" t="s">
        <v>149</v>
      </c>
      <c r="BE230" s="132">
        <f>IF(U230="základná",N230,0)</f>
        <v>0</v>
      </c>
      <c r="BF230" s="132">
        <f>IF(U230="znížená",N230,0)</f>
        <v>0</v>
      </c>
      <c r="BG230" s="132">
        <f>IF(U230="zákl. prenesená",N230,0)</f>
        <v>0</v>
      </c>
      <c r="BH230" s="132">
        <f>IF(U230="zníž. prenesená",N230,0)</f>
        <v>0</v>
      </c>
      <c r="BI230" s="132">
        <f>IF(U230="nulová",N230,0)</f>
        <v>0</v>
      </c>
      <c r="BJ230" s="14" t="s">
        <v>155</v>
      </c>
      <c r="BK230" s="132">
        <f>ROUND(L230*K230,2)</f>
        <v>0</v>
      </c>
      <c r="BL230" s="14" t="s">
        <v>154</v>
      </c>
      <c r="BM230" s="14" t="s">
        <v>546</v>
      </c>
    </row>
    <row r="231" spans="2:18" s="1" customFormat="1" ht="6.75" customHeight="1"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4"/>
    </row>
  </sheetData>
  <sheetProtection/>
  <mergeCells count="685">
    <mergeCell ref="H1:K1"/>
    <mergeCell ref="S2:AC2"/>
    <mergeCell ref="N127:Q127"/>
    <mergeCell ref="N129:Q129"/>
    <mergeCell ref="N130:Q130"/>
    <mergeCell ref="N134:Q134"/>
    <mergeCell ref="F132:I132"/>
    <mergeCell ref="L132:M132"/>
    <mergeCell ref="N132:Q132"/>
    <mergeCell ref="F133:I133"/>
    <mergeCell ref="N194:Q194"/>
    <mergeCell ref="F229:I229"/>
    <mergeCell ref="L229:M229"/>
    <mergeCell ref="N229:Q229"/>
    <mergeCell ref="F230:I230"/>
    <mergeCell ref="L230:M230"/>
    <mergeCell ref="N230:Q230"/>
    <mergeCell ref="F226:I226"/>
    <mergeCell ref="L226:M226"/>
    <mergeCell ref="N226:Q226"/>
    <mergeCell ref="F228:I228"/>
    <mergeCell ref="L228:M228"/>
    <mergeCell ref="N228:Q228"/>
    <mergeCell ref="N227:Q227"/>
    <mergeCell ref="F223:I223"/>
    <mergeCell ref="L223:M223"/>
    <mergeCell ref="N223:Q223"/>
    <mergeCell ref="F225:I225"/>
    <mergeCell ref="L225:M225"/>
    <mergeCell ref="N225:Q225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1:I161"/>
    <mergeCell ref="L161:M161"/>
    <mergeCell ref="N161:Q161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L133:M133"/>
    <mergeCell ref="N133:Q133"/>
    <mergeCell ref="F128:I128"/>
    <mergeCell ref="L128:M128"/>
    <mergeCell ref="N128:Q128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P127:AS127"/>
    <mergeCell ref="AH128:AK128"/>
    <mergeCell ref="AN128:AO128"/>
    <mergeCell ref="AP128:AS128"/>
    <mergeCell ref="AP129:AS129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P224:AS224"/>
    <mergeCell ref="AH225:AK225"/>
    <mergeCell ref="AN225:AO225"/>
    <mergeCell ref="AP225:AS225"/>
    <mergeCell ref="AH226:AK226"/>
    <mergeCell ref="AN226:AO226"/>
    <mergeCell ref="AP226:AS226"/>
    <mergeCell ref="AH230:AK230"/>
    <mergeCell ref="AN230:AO230"/>
    <mergeCell ref="AP230:AS230"/>
    <mergeCell ref="AP227:AS227"/>
    <mergeCell ref="AH228:AK228"/>
    <mergeCell ref="AN228:AO228"/>
    <mergeCell ref="AP228:AS228"/>
    <mergeCell ref="AH229:AK229"/>
    <mergeCell ref="AN229:AO229"/>
    <mergeCell ref="AP229:AS229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r:id="rId1"/>
  <rowBreaks count="2" manualBreakCount="2">
    <brk id="71" min="2" max="16" man="1"/>
    <brk id="104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6"/>
  <sheetViews>
    <sheetView showGridLines="0" view="pageBreakPreview" zoomScale="130" zoomScaleSheetLayoutView="130" zoomScalePageLayoutView="0" workbookViewId="0" topLeftCell="A1">
      <pane ySplit="1" topLeftCell="A241" activePane="bottomLeft" state="frozen"/>
      <selection pane="topLeft" activeCell="A1" sqref="A1"/>
      <selection pane="bottomLeft" activeCell="L145" sqref="L145:M2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0.6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5" style="0" customWidth="1"/>
    <col min="40" max="40" width="3.33203125" style="0" customWidth="1"/>
    <col min="41" max="41" width="5.33203125" style="0" customWidth="1"/>
    <col min="42" max="42" width="3.83203125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03"/>
      <c r="I1" s="303"/>
      <c r="J1" s="303"/>
      <c r="K1" s="303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4" t="s">
        <v>6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4" t="s">
        <v>86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37" t="s">
        <v>98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283" t="str">
        <f>'Rekapitulácia stavby'!K6</f>
        <v>Rozširenie kapacít MŠ - Galaktická 9 elokované pracovisko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40" t="s">
        <v>1049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284" t="str">
        <f>'Rekapitulácia stavby'!AN8</f>
        <v>16.2.2018</v>
      </c>
      <c r="P9" s="248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39" t="s">
        <v>3</v>
      </c>
      <c r="P11" s="248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39" t="s">
        <v>3</v>
      </c>
      <c r="P12" s="248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39">
        <f>IF('Rekapitulácia stavby'!AN13="","",'Rekapitulácia stavby'!AN13)</f>
      </c>
      <c r="P14" s="248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39">
        <f>IF('Rekapitulácia stavby'!AN14="","",'Rekapitulácia stavby'!AN14)</f>
      </c>
      <c r="P15" s="248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39" t="s">
        <v>3</v>
      </c>
      <c r="P17" s="248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39" t="s">
        <v>3</v>
      </c>
      <c r="P18" s="248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39">
        <f>IF('Rekapitulácia stavby'!AN19="","",'Rekapitulácia stavby'!AN19)</f>
      </c>
      <c r="P20" s="248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39">
        <f>IF('Rekapitulácia stavby'!AN20="","",'Rekapitulácia stavby'!AN20)</f>
      </c>
      <c r="P21" s="248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41" t="s">
        <v>3</v>
      </c>
      <c r="F24" s="248"/>
      <c r="G24" s="248"/>
      <c r="H24" s="248"/>
      <c r="I24" s="248"/>
      <c r="J24" s="248"/>
      <c r="K24" s="248"/>
      <c r="L24" s="248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42">
        <f>N88</f>
        <v>0</v>
      </c>
      <c r="N27" s="248"/>
      <c r="O27" s="248"/>
      <c r="P27" s="248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42">
        <f>N122</f>
        <v>0</v>
      </c>
      <c r="N28" s="248"/>
      <c r="O28" s="248"/>
      <c r="P28" s="248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285">
        <f>ROUND(M27+M28,2)</f>
        <v>0</v>
      </c>
      <c r="N30" s="248"/>
      <c r="O30" s="248"/>
      <c r="P30" s="248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286">
        <f>ROUND((SUM(BE122:BE123)+SUM(BE141:BE225)),2)</f>
        <v>0</v>
      </c>
      <c r="I32" s="248"/>
      <c r="J32" s="248"/>
      <c r="K32" s="29"/>
      <c r="L32" s="29"/>
      <c r="M32" s="286">
        <f>ROUND(ROUND((SUM(BE122:BE123)+SUM(BE141:BE225)),2)*F32,2)</f>
        <v>0</v>
      </c>
      <c r="N32" s="248"/>
      <c r="O32" s="248"/>
      <c r="P32" s="248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286">
        <f>ROUND((SUM(BF122:BF123)+SUM(BF141:BF225)),2)</f>
        <v>0</v>
      </c>
      <c r="I33" s="248"/>
      <c r="J33" s="248"/>
      <c r="K33" s="29"/>
      <c r="L33" s="29"/>
      <c r="M33" s="286">
        <f>ROUND(ROUND((SUM(BF122:BF123)+SUM(BF141:BF225)),2)*F33,2)</f>
        <v>0</v>
      </c>
      <c r="N33" s="248"/>
      <c r="O33" s="248"/>
      <c r="P33" s="248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286">
        <f>ROUND((SUM(BG122:BG123)+SUM(BG141:BG225)),2)</f>
        <v>0</v>
      </c>
      <c r="I34" s="248"/>
      <c r="J34" s="248"/>
      <c r="K34" s="29"/>
      <c r="L34" s="29"/>
      <c r="M34" s="286">
        <v>0</v>
      </c>
      <c r="N34" s="248"/>
      <c r="O34" s="248"/>
      <c r="P34" s="248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286">
        <f>ROUND((SUM(BH122:BH123)+SUM(BH141:BH225)),2)</f>
        <v>0</v>
      </c>
      <c r="I35" s="248"/>
      <c r="J35" s="248"/>
      <c r="K35" s="29"/>
      <c r="L35" s="29"/>
      <c r="M35" s="286">
        <v>0</v>
      </c>
      <c r="N35" s="248"/>
      <c r="O35" s="248"/>
      <c r="P35" s="248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286">
        <f>ROUND((SUM(BI122:BI123)+SUM(BI141:BI225)),2)</f>
        <v>0</v>
      </c>
      <c r="I36" s="248"/>
      <c r="J36" s="248"/>
      <c r="K36" s="29"/>
      <c r="L36" s="29"/>
      <c r="M36" s="286">
        <v>0</v>
      </c>
      <c r="N36" s="248"/>
      <c r="O36" s="248"/>
      <c r="P36" s="248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287">
        <f>SUM(M30:M36)</f>
        <v>0</v>
      </c>
      <c r="M38" s="251"/>
      <c r="N38" s="251"/>
      <c r="O38" s="251"/>
      <c r="P38" s="253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37" t="s">
        <v>103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283" t="str">
        <f>F6</f>
        <v>Rozširenie kapacít MŠ - Galaktická 9 elokované pracovisko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265" t="str">
        <f>F7</f>
        <v>04 - Vzduchotechnika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284" t="str">
        <f>IF(O9="","",O9)</f>
        <v>16.2.2018</v>
      </c>
      <c r="N81" s="248"/>
      <c r="O81" s="248"/>
      <c r="P81" s="248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39" t="str">
        <f>E18</f>
        <v>Progressum s.r.o.</v>
      </c>
      <c r="N83" s="248"/>
      <c r="O83" s="248"/>
      <c r="P83" s="248"/>
      <c r="Q83" s="248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39" t="str">
        <f>E21</f>
        <v> </v>
      </c>
      <c r="N84" s="248"/>
      <c r="O84" s="248"/>
      <c r="P84" s="248"/>
      <c r="Q84" s="248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288" t="s">
        <v>104</v>
      </c>
      <c r="D86" s="289"/>
      <c r="E86" s="289"/>
      <c r="F86" s="289"/>
      <c r="G86" s="289"/>
      <c r="H86" s="96"/>
      <c r="I86" s="96"/>
      <c r="J86" s="96"/>
      <c r="K86" s="96"/>
      <c r="L86" s="96"/>
      <c r="M86" s="96"/>
      <c r="N86" s="288" t="s">
        <v>105</v>
      </c>
      <c r="O86" s="248"/>
      <c r="P86" s="248"/>
      <c r="Q86" s="248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62">
        <f>N141</f>
        <v>0</v>
      </c>
      <c r="O88" s="248"/>
      <c r="P88" s="248"/>
      <c r="Q88" s="248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1050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90">
        <f>N142</f>
        <v>0</v>
      </c>
      <c r="O89" s="291"/>
      <c r="P89" s="291"/>
      <c r="Q89" s="291"/>
      <c r="R89" s="107"/>
    </row>
    <row r="90" spans="2:18" s="7" customFormat="1" ht="19.5" customHeight="1">
      <c r="B90" s="108"/>
      <c r="C90" s="109"/>
      <c r="D90" s="110" t="s">
        <v>1051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92">
        <f>N143</f>
        <v>0</v>
      </c>
      <c r="O90" s="293"/>
      <c r="P90" s="293"/>
      <c r="Q90" s="293"/>
      <c r="R90" s="111"/>
    </row>
    <row r="91" spans="2:18" s="7" customFormat="1" ht="14.25" customHeight="1">
      <c r="B91" s="108"/>
      <c r="C91" s="109"/>
      <c r="D91" s="110" t="s">
        <v>1052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92">
        <f>N144</f>
        <v>0</v>
      </c>
      <c r="O91" s="293"/>
      <c r="P91" s="293"/>
      <c r="Q91" s="293"/>
      <c r="R91" s="111"/>
    </row>
    <row r="92" spans="2:18" s="7" customFormat="1" ht="14.25" customHeight="1">
      <c r="B92" s="108"/>
      <c r="C92" s="109"/>
      <c r="D92" s="110" t="s">
        <v>1053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92">
        <f>N146</f>
        <v>0</v>
      </c>
      <c r="O92" s="293"/>
      <c r="P92" s="293"/>
      <c r="Q92" s="293"/>
      <c r="R92" s="111"/>
    </row>
    <row r="93" spans="2:18" s="7" customFormat="1" ht="14.25" customHeight="1">
      <c r="B93" s="108"/>
      <c r="C93" s="109"/>
      <c r="D93" s="110" t="s">
        <v>1054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92">
        <f>N147</f>
        <v>0</v>
      </c>
      <c r="O93" s="293"/>
      <c r="P93" s="293"/>
      <c r="Q93" s="293"/>
      <c r="R93" s="111"/>
    </row>
    <row r="94" spans="2:18" s="7" customFormat="1" ht="14.25" customHeight="1">
      <c r="B94" s="108"/>
      <c r="C94" s="109"/>
      <c r="D94" s="110" t="s">
        <v>1055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92">
        <f>N148</f>
        <v>0</v>
      </c>
      <c r="O94" s="293"/>
      <c r="P94" s="293"/>
      <c r="Q94" s="293"/>
      <c r="R94" s="111"/>
    </row>
    <row r="95" spans="2:18" s="7" customFormat="1" ht="14.25" customHeight="1">
      <c r="B95" s="108"/>
      <c r="C95" s="109"/>
      <c r="D95" s="110" t="s">
        <v>1056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92">
        <f>N155</f>
        <v>0</v>
      </c>
      <c r="O95" s="293"/>
      <c r="P95" s="293"/>
      <c r="Q95" s="293"/>
      <c r="R95" s="111"/>
    </row>
    <row r="96" spans="2:18" s="7" customFormat="1" ht="14.25" customHeight="1">
      <c r="B96" s="108"/>
      <c r="C96" s="109"/>
      <c r="D96" s="110" t="s">
        <v>1057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92">
        <f>N157</f>
        <v>0</v>
      </c>
      <c r="O96" s="293"/>
      <c r="P96" s="293"/>
      <c r="Q96" s="293"/>
      <c r="R96" s="111"/>
    </row>
    <row r="97" spans="2:18" s="7" customFormat="1" ht="14.25" customHeight="1">
      <c r="B97" s="108"/>
      <c r="C97" s="109"/>
      <c r="D97" s="110" t="s">
        <v>1058</v>
      </c>
      <c r="E97" s="109"/>
      <c r="F97" s="109"/>
      <c r="G97" s="109"/>
      <c r="H97" s="109"/>
      <c r="I97" s="109"/>
      <c r="J97" s="109"/>
      <c r="K97" s="109"/>
      <c r="L97" s="109"/>
      <c r="M97" s="109"/>
      <c r="N97" s="292">
        <f>N159</f>
        <v>0</v>
      </c>
      <c r="O97" s="293"/>
      <c r="P97" s="293"/>
      <c r="Q97" s="293"/>
      <c r="R97" s="111"/>
    </row>
    <row r="98" spans="2:18" s="7" customFormat="1" ht="14.25" customHeight="1">
      <c r="B98" s="108"/>
      <c r="C98" s="109"/>
      <c r="D98" s="110" t="s">
        <v>1059</v>
      </c>
      <c r="E98" s="109"/>
      <c r="F98" s="109"/>
      <c r="G98" s="109"/>
      <c r="H98" s="109"/>
      <c r="I98" s="109"/>
      <c r="J98" s="109"/>
      <c r="K98" s="109"/>
      <c r="L98" s="109"/>
      <c r="M98" s="109"/>
      <c r="N98" s="292">
        <f>N165</f>
        <v>0</v>
      </c>
      <c r="O98" s="293"/>
      <c r="P98" s="293"/>
      <c r="Q98" s="293"/>
      <c r="R98" s="111"/>
    </row>
    <row r="99" spans="2:18" s="7" customFormat="1" ht="14.25" customHeight="1">
      <c r="B99" s="108"/>
      <c r="C99" s="109"/>
      <c r="D99" s="110" t="s">
        <v>1060</v>
      </c>
      <c r="E99" s="109"/>
      <c r="F99" s="109"/>
      <c r="G99" s="109"/>
      <c r="H99" s="109"/>
      <c r="I99" s="109"/>
      <c r="J99" s="109"/>
      <c r="K99" s="109"/>
      <c r="L99" s="109"/>
      <c r="M99" s="109"/>
      <c r="N99" s="292">
        <f>N166</f>
        <v>0</v>
      </c>
      <c r="O99" s="293"/>
      <c r="P99" s="293"/>
      <c r="Q99" s="293"/>
      <c r="R99" s="111"/>
    </row>
    <row r="100" spans="2:18" s="7" customFormat="1" ht="14.25" customHeight="1">
      <c r="B100" s="108"/>
      <c r="C100" s="109"/>
      <c r="D100" s="110" t="s">
        <v>1061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292">
        <f>N168</f>
        <v>0</v>
      </c>
      <c r="O100" s="293"/>
      <c r="P100" s="293"/>
      <c r="Q100" s="293"/>
      <c r="R100" s="111"/>
    </row>
    <row r="101" spans="2:18" s="7" customFormat="1" ht="14.25" customHeight="1">
      <c r="B101" s="108"/>
      <c r="C101" s="109"/>
      <c r="D101" s="110" t="s">
        <v>1062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292">
        <f>N169</f>
        <v>0</v>
      </c>
      <c r="O101" s="293"/>
      <c r="P101" s="293"/>
      <c r="Q101" s="293"/>
      <c r="R101" s="111"/>
    </row>
    <row r="102" spans="2:18" s="7" customFormat="1" ht="14.25" customHeight="1">
      <c r="B102" s="108"/>
      <c r="C102" s="109"/>
      <c r="D102" s="110" t="s">
        <v>1063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292">
        <f>N174</f>
        <v>0</v>
      </c>
      <c r="O102" s="293"/>
      <c r="P102" s="293"/>
      <c r="Q102" s="293"/>
      <c r="R102" s="111"/>
    </row>
    <row r="103" spans="2:18" s="7" customFormat="1" ht="14.25" customHeight="1">
      <c r="B103" s="108"/>
      <c r="C103" s="109"/>
      <c r="D103" s="110" t="s">
        <v>1064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292">
        <f>N176</f>
        <v>0</v>
      </c>
      <c r="O103" s="293"/>
      <c r="P103" s="293"/>
      <c r="Q103" s="293"/>
      <c r="R103" s="111"/>
    </row>
    <row r="104" spans="2:18" s="7" customFormat="1" ht="14.25" customHeight="1">
      <c r="B104" s="108"/>
      <c r="C104" s="109"/>
      <c r="D104" s="110" t="s">
        <v>1065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292">
        <f>N177</f>
        <v>0</v>
      </c>
      <c r="O104" s="293"/>
      <c r="P104" s="293"/>
      <c r="Q104" s="293"/>
      <c r="R104" s="111"/>
    </row>
    <row r="105" spans="2:18" s="7" customFormat="1" ht="14.25" customHeight="1">
      <c r="B105" s="108"/>
      <c r="C105" s="109"/>
      <c r="D105" s="110" t="s">
        <v>1066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292">
        <f>N183</f>
        <v>0</v>
      </c>
      <c r="O105" s="293"/>
      <c r="P105" s="293"/>
      <c r="Q105" s="293"/>
      <c r="R105" s="111"/>
    </row>
    <row r="106" spans="2:18" s="7" customFormat="1" ht="14.25" customHeight="1">
      <c r="B106" s="108"/>
      <c r="C106" s="109"/>
      <c r="D106" s="110" t="s">
        <v>1058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292">
        <f>N186</f>
        <v>0</v>
      </c>
      <c r="O106" s="293"/>
      <c r="P106" s="293"/>
      <c r="Q106" s="293"/>
      <c r="R106" s="111"/>
    </row>
    <row r="107" spans="2:18" s="7" customFormat="1" ht="14.25" customHeight="1">
      <c r="B107" s="108"/>
      <c r="C107" s="109"/>
      <c r="D107" s="110" t="s">
        <v>1067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292">
        <f>N192</f>
        <v>0</v>
      </c>
      <c r="O107" s="293"/>
      <c r="P107" s="293"/>
      <c r="Q107" s="293"/>
      <c r="R107" s="111"/>
    </row>
    <row r="108" spans="2:18" s="7" customFormat="1" ht="14.25" customHeight="1">
      <c r="B108" s="108"/>
      <c r="C108" s="109"/>
      <c r="D108" s="110" t="s">
        <v>1068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292">
        <f>N194</f>
        <v>0</v>
      </c>
      <c r="O108" s="293"/>
      <c r="P108" s="293"/>
      <c r="Q108" s="293"/>
      <c r="R108" s="111"/>
    </row>
    <row r="109" spans="2:18" s="7" customFormat="1" ht="14.25" customHeight="1">
      <c r="B109" s="108"/>
      <c r="C109" s="109"/>
      <c r="D109" s="110" t="s">
        <v>1069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292">
        <f>N195</f>
        <v>0</v>
      </c>
      <c r="O109" s="293"/>
      <c r="P109" s="293"/>
      <c r="Q109" s="293"/>
      <c r="R109" s="111"/>
    </row>
    <row r="110" spans="2:18" s="7" customFormat="1" ht="14.25" customHeight="1">
      <c r="B110" s="108"/>
      <c r="C110" s="109"/>
      <c r="D110" s="110" t="s">
        <v>1070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292">
        <f>N196</f>
        <v>0</v>
      </c>
      <c r="O110" s="293"/>
      <c r="P110" s="293"/>
      <c r="Q110" s="293"/>
      <c r="R110" s="111"/>
    </row>
    <row r="111" spans="2:18" s="7" customFormat="1" ht="14.25" customHeight="1">
      <c r="B111" s="108"/>
      <c r="C111" s="109"/>
      <c r="D111" s="110" t="s">
        <v>1056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292">
        <f>N203</f>
        <v>0</v>
      </c>
      <c r="O111" s="293"/>
      <c r="P111" s="293"/>
      <c r="Q111" s="293"/>
      <c r="R111" s="111"/>
    </row>
    <row r="112" spans="2:18" s="7" customFormat="1" ht="14.25" customHeight="1">
      <c r="B112" s="108"/>
      <c r="C112" s="109"/>
      <c r="D112" s="110" t="s">
        <v>1057</v>
      </c>
      <c r="E112" s="109"/>
      <c r="F112" s="109"/>
      <c r="G112" s="109"/>
      <c r="H112" s="109"/>
      <c r="I112" s="109"/>
      <c r="J112" s="109"/>
      <c r="K112" s="109"/>
      <c r="L112" s="109"/>
      <c r="M112" s="109"/>
      <c r="N112" s="292">
        <f>N205</f>
        <v>0</v>
      </c>
      <c r="O112" s="293"/>
      <c r="P112" s="293"/>
      <c r="Q112" s="293"/>
      <c r="R112" s="111"/>
    </row>
    <row r="113" spans="2:18" s="7" customFormat="1" ht="14.25" customHeight="1">
      <c r="B113" s="108"/>
      <c r="C113" s="109"/>
      <c r="D113" s="110" t="s">
        <v>1058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292">
        <f>N207</f>
        <v>0</v>
      </c>
      <c r="O113" s="293"/>
      <c r="P113" s="293"/>
      <c r="Q113" s="293"/>
      <c r="R113" s="111"/>
    </row>
    <row r="114" spans="2:18" s="7" customFormat="1" ht="14.25" customHeight="1">
      <c r="B114" s="108"/>
      <c r="C114" s="109"/>
      <c r="D114" s="110" t="s">
        <v>1071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292">
        <f>N213</f>
        <v>0</v>
      </c>
      <c r="O114" s="293"/>
      <c r="P114" s="293"/>
      <c r="Q114" s="293"/>
      <c r="R114" s="111"/>
    </row>
    <row r="115" spans="2:18" s="7" customFormat="1" ht="14.25" customHeight="1">
      <c r="B115" s="108"/>
      <c r="C115" s="109"/>
      <c r="D115" s="110" t="s">
        <v>1072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292">
        <f>N215</f>
        <v>0</v>
      </c>
      <c r="O115" s="293"/>
      <c r="P115" s="293"/>
      <c r="Q115" s="293"/>
      <c r="R115" s="111"/>
    </row>
    <row r="116" spans="2:18" s="7" customFormat="1" ht="14.25" customHeight="1">
      <c r="B116" s="108"/>
      <c r="C116" s="109"/>
      <c r="D116" s="110" t="s">
        <v>1073</v>
      </c>
      <c r="E116" s="109"/>
      <c r="F116" s="109"/>
      <c r="G116" s="109"/>
      <c r="H116" s="109"/>
      <c r="I116" s="109"/>
      <c r="J116" s="109"/>
      <c r="K116" s="109"/>
      <c r="L116" s="109"/>
      <c r="M116" s="109"/>
      <c r="N116" s="292">
        <f>N216</f>
        <v>0</v>
      </c>
      <c r="O116" s="293"/>
      <c r="P116" s="293"/>
      <c r="Q116" s="293"/>
      <c r="R116" s="111"/>
    </row>
    <row r="117" spans="2:18" s="7" customFormat="1" ht="14.25" customHeight="1">
      <c r="B117" s="108"/>
      <c r="C117" s="109"/>
      <c r="D117" s="110" t="s">
        <v>1074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292">
        <f>N217</f>
        <v>0</v>
      </c>
      <c r="O117" s="293"/>
      <c r="P117" s="293"/>
      <c r="Q117" s="293"/>
      <c r="R117" s="111"/>
    </row>
    <row r="118" spans="2:18" s="7" customFormat="1" ht="14.25" customHeight="1">
      <c r="B118" s="108"/>
      <c r="C118" s="109"/>
      <c r="D118" s="110" t="s">
        <v>1075</v>
      </c>
      <c r="E118" s="109"/>
      <c r="F118" s="109"/>
      <c r="G118" s="109"/>
      <c r="H118" s="109"/>
      <c r="I118" s="109"/>
      <c r="J118" s="109"/>
      <c r="K118" s="109"/>
      <c r="L118" s="109"/>
      <c r="M118" s="109"/>
      <c r="N118" s="292">
        <f>N219</f>
        <v>0</v>
      </c>
      <c r="O118" s="293"/>
      <c r="P118" s="293"/>
      <c r="Q118" s="293"/>
      <c r="R118" s="111"/>
    </row>
    <row r="119" spans="2:18" s="7" customFormat="1" ht="14.25" customHeight="1">
      <c r="B119" s="108"/>
      <c r="C119" s="109"/>
      <c r="D119" s="110" t="s">
        <v>1076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292">
        <f>N221</f>
        <v>0</v>
      </c>
      <c r="O119" s="293"/>
      <c r="P119" s="293"/>
      <c r="Q119" s="293"/>
      <c r="R119" s="111"/>
    </row>
    <row r="120" spans="2:18" s="7" customFormat="1" ht="14.25" customHeight="1">
      <c r="B120" s="108"/>
      <c r="C120" s="109"/>
      <c r="D120" s="110" t="s">
        <v>1077</v>
      </c>
      <c r="E120" s="109"/>
      <c r="F120" s="109"/>
      <c r="G120" s="109"/>
      <c r="H120" s="109"/>
      <c r="I120" s="109"/>
      <c r="J120" s="109"/>
      <c r="K120" s="109"/>
      <c r="L120" s="109"/>
      <c r="M120" s="109"/>
      <c r="N120" s="292">
        <f>N222</f>
        <v>0</v>
      </c>
      <c r="O120" s="293"/>
      <c r="P120" s="293"/>
      <c r="Q120" s="293"/>
      <c r="R120" s="111"/>
    </row>
    <row r="121" spans="2:18" s="1" customFormat="1" ht="21.75" customHeight="1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</row>
    <row r="122" spans="2:21" s="1" customFormat="1" ht="29.25" customHeight="1">
      <c r="B122" s="28"/>
      <c r="C122" s="103" t="s">
        <v>134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4">
        <v>0</v>
      </c>
      <c r="O122" s="248"/>
      <c r="P122" s="248"/>
      <c r="Q122" s="248"/>
      <c r="R122" s="30"/>
      <c r="T122" s="112"/>
      <c r="U122" s="113" t="s">
        <v>36</v>
      </c>
    </row>
    <row r="123" spans="2:18" s="1" customFormat="1" ht="18" customHeight="1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0"/>
    </row>
    <row r="124" spans="2:18" s="1" customFormat="1" ht="29.25" customHeight="1">
      <c r="B124" s="28"/>
      <c r="C124" s="95" t="s">
        <v>96</v>
      </c>
      <c r="D124" s="96"/>
      <c r="E124" s="96"/>
      <c r="F124" s="96"/>
      <c r="G124" s="96"/>
      <c r="H124" s="96"/>
      <c r="I124" s="96"/>
      <c r="J124" s="96"/>
      <c r="K124" s="96"/>
      <c r="L124" s="263">
        <f>ROUND(SUM(N88+N122),2)</f>
        <v>0</v>
      </c>
      <c r="M124" s="289"/>
      <c r="N124" s="289"/>
      <c r="O124" s="289"/>
      <c r="P124" s="289"/>
      <c r="Q124" s="289"/>
      <c r="R124" s="30"/>
    </row>
    <row r="125" spans="2:18" s="1" customFormat="1" ht="6.75" customHeight="1"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4"/>
    </row>
    <row r="129" spans="2:18" s="1" customFormat="1" ht="6.75" customHeight="1"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</row>
    <row r="130" spans="2:18" s="1" customFormat="1" ht="36.75" customHeight="1">
      <c r="B130" s="28"/>
      <c r="C130" s="237" t="s">
        <v>135</v>
      </c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30"/>
    </row>
    <row r="131" spans="2:18" s="1" customFormat="1" ht="6.75" customHeight="1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/>
    </row>
    <row r="132" spans="2:18" s="1" customFormat="1" ht="30" customHeight="1">
      <c r="B132" s="28"/>
      <c r="C132" s="25" t="s">
        <v>14</v>
      </c>
      <c r="D132" s="29"/>
      <c r="E132" s="29"/>
      <c r="F132" s="283" t="str">
        <f>F6</f>
        <v>Rozširenie kapacít MŠ - Galaktická 9 elokované pracovisko</v>
      </c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9"/>
      <c r="R132" s="30"/>
    </row>
    <row r="133" spans="2:18" s="1" customFormat="1" ht="36.75" customHeight="1">
      <c r="B133" s="28"/>
      <c r="C133" s="62" t="s">
        <v>99</v>
      </c>
      <c r="D133" s="29"/>
      <c r="E133" s="29"/>
      <c r="F133" s="265" t="str">
        <f>F7</f>
        <v>04 - Vzduchotechnika</v>
      </c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9"/>
      <c r="R133" s="30"/>
    </row>
    <row r="134" spans="2:18" s="1" customFormat="1" ht="6.75" customHeight="1"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/>
    </row>
    <row r="135" spans="2:18" s="1" customFormat="1" ht="18" customHeight="1">
      <c r="B135" s="28"/>
      <c r="C135" s="25" t="s">
        <v>18</v>
      </c>
      <c r="D135" s="29"/>
      <c r="E135" s="29"/>
      <c r="F135" s="23" t="str">
        <f>F9</f>
        <v>Galaktická 9, Košice</v>
      </c>
      <c r="G135" s="29"/>
      <c r="H135" s="29"/>
      <c r="I135" s="29"/>
      <c r="J135" s="29"/>
      <c r="K135" s="25" t="s">
        <v>20</v>
      </c>
      <c r="L135" s="29"/>
      <c r="M135" s="284" t="str">
        <f>IF(O9="","",O9)</f>
        <v>16.2.2018</v>
      </c>
      <c r="N135" s="248"/>
      <c r="O135" s="248"/>
      <c r="P135" s="248"/>
      <c r="Q135" s="29"/>
      <c r="R135" s="30"/>
    </row>
    <row r="136" spans="2:18" s="1" customFormat="1" ht="6.75" customHeight="1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0"/>
    </row>
    <row r="137" spans="2:18" s="1" customFormat="1" ht="15">
      <c r="B137" s="28"/>
      <c r="C137" s="25" t="s">
        <v>22</v>
      </c>
      <c r="D137" s="29"/>
      <c r="E137" s="29"/>
      <c r="F137" s="23" t="str">
        <f>E12</f>
        <v>Mesto Košice, Trieda SNP 48/A, Košice </v>
      </c>
      <c r="G137" s="29"/>
      <c r="H137" s="29"/>
      <c r="I137" s="29"/>
      <c r="J137" s="29"/>
      <c r="K137" s="25" t="s">
        <v>28</v>
      </c>
      <c r="L137" s="29"/>
      <c r="M137" s="239" t="str">
        <f>E18</f>
        <v>Progressum s.r.o.</v>
      </c>
      <c r="N137" s="248"/>
      <c r="O137" s="248"/>
      <c r="P137" s="248"/>
      <c r="Q137" s="248"/>
      <c r="R137" s="30"/>
    </row>
    <row r="138" spans="2:18" s="1" customFormat="1" ht="14.25" customHeight="1">
      <c r="B138" s="28"/>
      <c r="C138" s="25" t="s">
        <v>26</v>
      </c>
      <c r="D138" s="29"/>
      <c r="E138" s="29"/>
      <c r="F138" s="23" t="str">
        <f>IF(E15="","",E15)</f>
        <v> </v>
      </c>
      <c r="G138" s="29"/>
      <c r="H138" s="29"/>
      <c r="I138" s="29"/>
      <c r="J138" s="29"/>
      <c r="K138" s="25" t="s">
        <v>31</v>
      </c>
      <c r="L138" s="29"/>
      <c r="M138" s="239" t="str">
        <f>E21</f>
        <v> </v>
      </c>
      <c r="N138" s="248"/>
      <c r="O138" s="248"/>
      <c r="P138" s="248"/>
      <c r="Q138" s="248"/>
      <c r="R138" s="30"/>
    </row>
    <row r="139" spans="2:18" s="1" customFormat="1" ht="9.75" customHeight="1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0"/>
    </row>
    <row r="140" spans="2:27" s="8" customFormat="1" ht="29.25" customHeight="1">
      <c r="B140" s="114"/>
      <c r="C140" s="133" t="s">
        <v>136</v>
      </c>
      <c r="D140" s="227" t="s">
        <v>137</v>
      </c>
      <c r="E140" s="227" t="s">
        <v>54</v>
      </c>
      <c r="F140" s="295" t="s">
        <v>138</v>
      </c>
      <c r="G140" s="296"/>
      <c r="H140" s="296"/>
      <c r="I140" s="296"/>
      <c r="J140" s="227" t="s">
        <v>139</v>
      </c>
      <c r="K140" s="227" t="s">
        <v>140</v>
      </c>
      <c r="L140" s="297" t="s">
        <v>141</v>
      </c>
      <c r="M140" s="296"/>
      <c r="N140" s="295" t="s">
        <v>105</v>
      </c>
      <c r="O140" s="296"/>
      <c r="P140" s="296"/>
      <c r="Q140" s="298"/>
      <c r="R140" s="115"/>
      <c r="T140" s="69" t="s">
        <v>142</v>
      </c>
      <c r="U140" s="70" t="s">
        <v>36</v>
      </c>
      <c r="V140" s="70" t="s">
        <v>143</v>
      </c>
      <c r="W140" s="70" t="s">
        <v>144</v>
      </c>
      <c r="X140" s="70" t="s">
        <v>145</v>
      </c>
      <c r="Y140" s="70" t="s">
        <v>146</v>
      </c>
      <c r="Z140" s="70" t="s">
        <v>147</v>
      </c>
      <c r="AA140" s="71" t="s">
        <v>148</v>
      </c>
    </row>
    <row r="141" spans="2:63" s="1" customFormat="1" ht="29.25" customHeight="1">
      <c r="B141" s="28"/>
      <c r="C141" s="134" t="s">
        <v>101</v>
      </c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299">
        <f>BK141</f>
        <v>0</v>
      </c>
      <c r="O141" s="300"/>
      <c r="P141" s="300"/>
      <c r="Q141" s="300"/>
      <c r="R141" s="30"/>
      <c r="T141" s="72"/>
      <c r="U141" s="44"/>
      <c r="V141" s="44"/>
      <c r="W141" s="116">
        <f>W142</f>
        <v>0</v>
      </c>
      <c r="X141" s="44"/>
      <c r="Y141" s="116">
        <f>Y142</f>
        <v>0</v>
      </c>
      <c r="Z141" s="44"/>
      <c r="AA141" s="117">
        <f>AA142</f>
        <v>0</v>
      </c>
      <c r="AT141" s="14" t="s">
        <v>71</v>
      </c>
      <c r="AU141" s="14" t="s">
        <v>107</v>
      </c>
      <c r="BK141" s="118">
        <f>BK142</f>
        <v>0</v>
      </c>
    </row>
    <row r="142" spans="2:63" s="9" customFormat="1" ht="36.75" customHeight="1">
      <c r="B142" s="119"/>
      <c r="C142" s="136"/>
      <c r="D142" s="137" t="s">
        <v>1050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301">
        <f>BK142</f>
        <v>0</v>
      </c>
      <c r="O142" s="302"/>
      <c r="P142" s="302"/>
      <c r="Q142" s="302"/>
      <c r="R142" s="121"/>
      <c r="T142" s="122"/>
      <c r="U142" s="120"/>
      <c r="V142" s="120"/>
      <c r="W142" s="123">
        <f>W143</f>
        <v>0</v>
      </c>
      <c r="X142" s="120"/>
      <c r="Y142" s="123">
        <f>Y143</f>
        <v>0</v>
      </c>
      <c r="Z142" s="120"/>
      <c r="AA142" s="124">
        <f>AA143</f>
        <v>0</v>
      </c>
      <c r="AR142" s="125" t="s">
        <v>79</v>
      </c>
      <c r="AT142" s="126" t="s">
        <v>71</v>
      </c>
      <c r="AU142" s="126" t="s">
        <v>72</v>
      </c>
      <c r="AY142" s="125" t="s">
        <v>149</v>
      </c>
      <c r="BK142" s="127">
        <f>BK143</f>
        <v>0</v>
      </c>
    </row>
    <row r="143" spans="2:63" s="9" customFormat="1" ht="19.5" customHeight="1">
      <c r="B143" s="119"/>
      <c r="C143" s="136"/>
      <c r="D143" s="138" t="s">
        <v>1051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312">
        <f>BK143</f>
        <v>0</v>
      </c>
      <c r="O143" s="313"/>
      <c r="P143" s="313"/>
      <c r="Q143" s="313"/>
      <c r="R143" s="121"/>
      <c r="T143" s="122"/>
      <c r="U143" s="120"/>
      <c r="V143" s="120"/>
      <c r="W143" s="123">
        <f>W144+SUM(W146:W148)+W155+W157+W159+W165+W166+W168+W169+W174+W176+W177+W183+W186+W192+SUM(W194:W196)+W203+W205+W207+W213+SUM(W215:W217)+W219+W221+W222</f>
        <v>0</v>
      </c>
      <c r="X143" s="120"/>
      <c r="Y143" s="123">
        <f>Y144+SUM(Y146:Y148)+Y155+Y157+Y159+Y165+Y166+Y168+Y169+Y174+Y176+Y177+Y183+Y186+Y192+SUM(Y194:Y196)+Y203+Y205+Y207+Y213+SUM(Y215:Y217)+Y219+Y221+Y222</f>
        <v>0</v>
      </c>
      <c r="Z143" s="120"/>
      <c r="AA143" s="124">
        <f>AA144+SUM(AA146:AA148)+AA155+AA157+AA159+AA165+AA166+AA168+AA169+AA174+AA176+AA177+AA183+AA186+AA192+SUM(AA194:AA196)+AA203+AA205+AA207+AA213+SUM(AA215:AA217)+AA219+AA221+AA222</f>
        <v>0</v>
      </c>
      <c r="AR143" s="125" t="s">
        <v>79</v>
      </c>
      <c r="AT143" s="126" t="s">
        <v>71</v>
      </c>
      <c r="AU143" s="126" t="s">
        <v>79</v>
      </c>
      <c r="AY143" s="125" t="s">
        <v>149</v>
      </c>
      <c r="BK143" s="127">
        <f>BK144+SUM(BK146:BK148)+BK155+BK157+BK159+BK165+BK166+BK168+BK169+BK174+BK176+BK177+BK183+BK186+BK192+SUM(BK194:BK196)+BK203+BK205+BK207+BK213+SUM(BK215:BK217)+BK219+BK221+BK222</f>
        <v>0</v>
      </c>
    </row>
    <row r="144" spans="2:63" s="9" customFormat="1" ht="14.25" customHeight="1">
      <c r="B144" s="119"/>
      <c r="C144" s="136"/>
      <c r="D144" s="138" t="s">
        <v>1052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281">
        <f>BK144</f>
        <v>0</v>
      </c>
      <c r="O144" s="282"/>
      <c r="P144" s="282"/>
      <c r="Q144" s="282"/>
      <c r="R144" s="121"/>
      <c r="T144" s="122"/>
      <c r="U144" s="120"/>
      <c r="V144" s="120"/>
      <c r="W144" s="123">
        <f>W145</f>
        <v>0</v>
      </c>
      <c r="X144" s="120"/>
      <c r="Y144" s="123">
        <f>Y145</f>
        <v>0</v>
      </c>
      <c r="Z144" s="120"/>
      <c r="AA144" s="124">
        <f>AA145</f>
        <v>0</v>
      </c>
      <c r="AR144" s="125" t="s">
        <v>79</v>
      </c>
      <c r="AT144" s="126" t="s">
        <v>71</v>
      </c>
      <c r="AU144" s="126" t="s">
        <v>155</v>
      </c>
      <c r="AY144" s="125" t="s">
        <v>149</v>
      </c>
      <c r="BK144" s="127">
        <f>BK145</f>
        <v>0</v>
      </c>
    </row>
    <row r="145" spans="2:65" s="1" customFormat="1" ht="44.25" customHeight="1">
      <c r="B145" s="128"/>
      <c r="C145" s="144" t="s">
        <v>79</v>
      </c>
      <c r="D145" s="144" t="s">
        <v>252</v>
      </c>
      <c r="E145" s="145" t="s">
        <v>1078</v>
      </c>
      <c r="F145" s="276" t="s">
        <v>1651</v>
      </c>
      <c r="G145" s="277"/>
      <c r="H145" s="277"/>
      <c r="I145" s="277"/>
      <c r="J145" s="146" t="s">
        <v>183</v>
      </c>
      <c r="K145" s="147">
        <v>6</v>
      </c>
      <c r="L145" s="278"/>
      <c r="M145" s="277"/>
      <c r="N145" s="278">
        <f>ROUND(L145*K145,2)</f>
        <v>0</v>
      </c>
      <c r="O145" s="271"/>
      <c r="P145" s="271"/>
      <c r="Q145" s="271"/>
      <c r="R145" s="129"/>
      <c r="S145" s="229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233"/>
      <c r="AF145" s="233"/>
      <c r="AG145" s="234"/>
      <c r="AH145" s="314"/>
      <c r="AI145" s="315"/>
      <c r="AJ145" s="315"/>
      <c r="AK145" s="315"/>
      <c r="AL145" s="232"/>
      <c r="AM145" s="147"/>
      <c r="AN145" s="278"/>
      <c r="AO145" s="277"/>
      <c r="AP145" s="278"/>
      <c r="AQ145" s="271"/>
      <c r="AR145" s="271"/>
      <c r="AS145" s="271"/>
      <c r="AT145" s="14" t="s">
        <v>252</v>
      </c>
      <c r="AU145" s="14" t="s">
        <v>160</v>
      </c>
      <c r="AY145" s="14" t="s">
        <v>149</v>
      </c>
      <c r="BE145" s="132">
        <f>IF(U145="základná",N145,0)</f>
        <v>0</v>
      </c>
      <c r="BF145" s="132">
        <f>IF(U145="znížená",N145,0)</f>
        <v>0</v>
      </c>
      <c r="BG145" s="132">
        <f>IF(U145="zákl. prenesená",N145,0)</f>
        <v>0</v>
      </c>
      <c r="BH145" s="132">
        <f>IF(U145="zníž. prenesená",N145,0)</f>
        <v>0</v>
      </c>
      <c r="BI145" s="132">
        <f>IF(U145="nulová",N145,0)</f>
        <v>0</v>
      </c>
      <c r="BJ145" s="14" t="s">
        <v>155</v>
      </c>
      <c r="BK145" s="132">
        <f>ROUND(L145*K145,2)</f>
        <v>0</v>
      </c>
      <c r="BL145" s="14" t="s">
        <v>154</v>
      </c>
      <c r="BM145" s="14" t="s">
        <v>79</v>
      </c>
    </row>
    <row r="146" spans="2:63" s="9" customFormat="1" ht="21.75" customHeight="1">
      <c r="B146" s="119"/>
      <c r="C146" s="136"/>
      <c r="D146" s="138" t="s">
        <v>1053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310">
        <f>BK146</f>
        <v>0</v>
      </c>
      <c r="O146" s="311"/>
      <c r="P146" s="311"/>
      <c r="Q146" s="311"/>
      <c r="R146" s="12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36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310"/>
      <c r="AQ146" s="311"/>
      <c r="AR146" s="311"/>
      <c r="AS146" s="311"/>
      <c r="AT146" s="126" t="s">
        <v>71</v>
      </c>
      <c r="AU146" s="126" t="s">
        <v>155</v>
      </c>
      <c r="AY146" s="125" t="s">
        <v>149</v>
      </c>
      <c r="BK146" s="127">
        <v>0</v>
      </c>
    </row>
    <row r="147" spans="2:63" s="9" customFormat="1" ht="14.25" customHeight="1">
      <c r="B147" s="119"/>
      <c r="C147" s="136"/>
      <c r="D147" s="138" t="s">
        <v>1054</v>
      </c>
      <c r="E147" s="138"/>
      <c r="F147" s="138"/>
      <c r="G147" s="138"/>
      <c r="H147" s="138"/>
      <c r="I147" s="138"/>
      <c r="J147" s="138"/>
      <c r="K147" s="138"/>
      <c r="L147" s="138"/>
      <c r="M147" s="138"/>
      <c r="N147" s="312">
        <f>BK147</f>
        <v>0</v>
      </c>
      <c r="O147" s="313"/>
      <c r="P147" s="313"/>
      <c r="Q147" s="313"/>
      <c r="R147" s="12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36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312"/>
      <c r="AQ147" s="313"/>
      <c r="AR147" s="313"/>
      <c r="AS147" s="313"/>
      <c r="AT147" s="126" t="s">
        <v>71</v>
      </c>
      <c r="AU147" s="126" t="s">
        <v>155</v>
      </c>
      <c r="AY147" s="125" t="s">
        <v>149</v>
      </c>
      <c r="BK147" s="127">
        <v>0</v>
      </c>
    </row>
    <row r="148" spans="2:63" s="9" customFormat="1" ht="14.25" customHeight="1">
      <c r="B148" s="119"/>
      <c r="C148" s="136"/>
      <c r="D148" s="138" t="s">
        <v>1055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281">
        <f>BK148</f>
        <v>0</v>
      </c>
      <c r="O148" s="282"/>
      <c r="P148" s="282"/>
      <c r="Q148" s="282"/>
      <c r="R148" s="12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36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281"/>
      <c r="AQ148" s="282"/>
      <c r="AR148" s="282"/>
      <c r="AS148" s="282"/>
      <c r="AT148" s="126" t="s">
        <v>71</v>
      </c>
      <c r="AU148" s="126" t="s">
        <v>155</v>
      </c>
      <c r="AY148" s="125" t="s">
        <v>149</v>
      </c>
      <c r="BK148" s="127">
        <f>SUM(BK149:BK154)</f>
        <v>0</v>
      </c>
    </row>
    <row r="149" spans="2:65" s="1" customFormat="1" ht="22.5" customHeight="1">
      <c r="B149" s="128"/>
      <c r="C149" s="144" t="s">
        <v>155</v>
      </c>
      <c r="D149" s="144" t="s">
        <v>252</v>
      </c>
      <c r="E149" s="145" t="s">
        <v>1079</v>
      </c>
      <c r="F149" s="276" t="s">
        <v>1654</v>
      </c>
      <c r="G149" s="277"/>
      <c r="H149" s="277"/>
      <c r="I149" s="277"/>
      <c r="J149" s="146" t="s">
        <v>183</v>
      </c>
      <c r="K149" s="147">
        <v>6</v>
      </c>
      <c r="L149" s="278"/>
      <c r="M149" s="277"/>
      <c r="N149" s="278">
        <f aca="true" t="shared" si="0" ref="N149:N154">ROUND(L149*K149,2)</f>
        <v>0</v>
      </c>
      <c r="O149" s="271"/>
      <c r="P149" s="271"/>
      <c r="Q149" s="271"/>
      <c r="R149" s="129"/>
      <c r="S149" s="229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44"/>
      <c r="AF149" s="144"/>
      <c r="AG149" s="145"/>
      <c r="AH149" s="276"/>
      <c r="AI149" s="277"/>
      <c r="AJ149" s="277"/>
      <c r="AK149" s="277"/>
      <c r="AL149" s="146"/>
      <c r="AM149" s="147"/>
      <c r="AN149" s="278"/>
      <c r="AO149" s="277"/>
      <c r="AP149" s="278"/>
      <c r="AQ149" s="271"/>
      <c r="AR149" s="271"/>
      <c r="AS149" s="271"/>
      <c r="AT149" s="14" t="s">
        <v>252</v>
      </c>
      <c r="AU149" s="14" t="s">
        <v>160</v>
      </c>
      <c r="AY149" s="14" t="s">
        <v>149</v>
      </c>
      <c r="BE149" s="132">
        <f aca="true" t="shared" si="1" ref="BE149:BE154">IF(U149="základná",N149,0)</f>
        <v>0</v>
      </c>
      <c r="BF149" s="132">
        <f aca="true" t="shared" si="2" ref="BF149:BF154">IF(U149="znížená",N149,0)</f>
        <v>0</v>
      </c>
      <c r="BG149" s="132">
        <f aca="true" t="shared" si="3" ref="BG149:BG154">IF(U149="zákl. prenesená",N149,0)</f>
        <v>0</v>
      </c>
      <c r="BH149" s="132">
        <f aca="true" t="shared" si="4" ref="BH149:BH154">IF(U149="zníž. prenesená",N149,0)</f>
        <v>0</v>
      </c>
      <c r="BI149" s="132">
        <f aca="true" t="shared" si="5" ref="BI149:BI154">IF(U149="nulová",N149,0)</f>
        <v>0</v>
      </c>
      <c r="BJ149" s="14" t="s">
        <v>155</v>
      </c>
      <c r="BK149" s="132">
        <f aca="true" t="shared" si="6" ref="BK149:BK154">ROUND(L149*K149,2)</f>
        <v>0</v>
      </c>
      <c r="BL149" s="14" t="s">
        <v>154</v>
      </c>
      <c r="BM149" s="14" t="s">
        <v>155</v>
      </c>
    </row>
    <row r="150" spans="2:65" s="1" customFormat="1" ht="22.5" customHeight="1">
      <c r="B150" s="128"/>
      <c r="C150" s="144" t="s">
        <v>160</v>
      </c>
      <c r="D150" s="144" t="s">
        <v>252</v>
      </c>
      <c r="E150" s="145" t="s">
        <v>1081</v>
      </c>
      <c r="F150" s="276" t="s">
        <v>1652</v>
      </c>
      <c r="G150" s="277"/>
      <c r="H150" s="277"/>
      <c r="I150" s="277"/>
      <c r="J150" s="146" t="s">
        <v>183</v>
      </c>
      <c r="K150" s="147">
        <v>12</v>
      </c>
      <c r="L150" s="278"/>
      <c r="M150" s="277"/>
      <c r="N150" s="278">
        <f t="shared" si="0"/>
        <v>0</v>
      </c>
      <c r="O150" s="271"/>
      <c r="P150" s="271"/>
      <c r="Q150" s="271"/>
      <c r="R150" s="129"/>
      <c r="S150" s="229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44"/>
      <c r="AF150" s="144"/>
      <c r="AG150" s="145"/>
      <c r="AH150" s="276"/>
      <c r="AI150" s="277"/>
      <c r="AJ150" s="277"/>
      <c r="AK150" s="277"/>
      <c r="AL150" s="146"/>
      <c r="AM150" s="147"/>
      <c r="AN150" s="278"/>
      <c r="AO150" s="277"/>
      <c r="AP150" s="278"/>
      <c r="AQ150" s="271"/>
      <c r="AR150" s="271"/>
      <c r="AS150" s="271"/>
      <c r="AT150" s="14" t="s">
        <v>252</v>
      </c>
      <c r="AU150" s="14" t="s">
        <v>160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160</v>
      </c>
    </row>
    <row r="151" spans="2:65" s="1" customFormat="1" ht="22.5" customHeight="1">
      <c r="B151" s="128"/>
      <c r="C151" s="144" t="s">
        <v>154</v>
      </c>
      <c r="D151" s="144" t="s">
        <v>252</v>
      </c>
      <c r="E151" s="145" t="s">
        <v>1082</v>
      </c>
      <c r="F151" s="276" t="s">
        <v>1653</v>
      </c>
      <c r="G151" s="277"/>
      <c r="H151" s="277"/>
      <c r="I151" s="277"/>
      <c r="J151" s="146" t="s">
        <v>183</v>
      </c>
      <c r="K151" s="147">
        <v>12</v>
      </c>
      <c r="L151" s="278"/>
      <c r="M151" s="277"/>
      <c r="N151" s="278">
        <f t="shared" si="0"/>
        <v>0</v>
      </c>
      <c r="O151" s="271"/>
      <c r="P151" s="271"/>
      <c r="Q151" s="271"/>
      <c r="R151" s="129"/>
      <c r="S151" s="229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44"/>
      <c r="AF151" s="144"/>
      <c r="AG151" s="145"/>
      <c r="AH151" s="276"/>
      <c r="AI151" s="277"/>
      <c r="AJ151" s="277"/>
      <c r="AK151" s="277"/>
      <c r="AL151" s="146"/>
      <c r="AM151" s="147"/>
      <c r="AN151" s="278"/>
      <c r="AO151" s="277"/>
      <c r="AP151" s="278"/>
      <c r="AQ151" s="271"/>
      <c r="AR151" s="271"/>
      <c r="AS151" s="271"/>
      <c r="AT151" s="14" t="s">
        <v>252</v>
      </c>
      <c r="AU151" s="14" t="s">
        <v>160</v>
      </c>
      <c r="AY151" s="14" t="s">
        <v>149</v>
      </c>
      <c r="BE151" s="132">
        <f t="shared" si="1"/>
        <v>0</v>
      </c>
      <c r="BF151" s="132">
        <f t="shared" si="2"/>
        <v>0</v>
      </c>
      <c r="BG151" s="132">
        <f t="shared" si="3"/>
        <v>0</v>
      </c>
      <c r="BH151" s="132">
        <f t="shared" si="4"/>
        <v>0</v>
      </c>
      <c r="BI151" s="132">
        <f t="shared" si="5"/>
        <v>0</v>
      </c>
      <c r="BJ151" s="14" t="s">
        <v>155</v>
      </c>
      <c r="BK151" s="132">
        <f t="shared" si="6"/>
        <v>0</v>
      </c>
      <c r="BL151" s="14" t="s">
        <v>154</v>
      </c>
      <c r="BM151" s="14" t="s">
        <v>154</v>
      </c>
    </row>
    <row r="152" spans="2:65" s="1" customFormat="1" ht="22.5" customHeight="1">
      <c r="B152" s="128"/>
      <c r="C152" s="144" t="s">
        <v>167</v>
      </c>
      <c r="D152" s="144" t="s">
        <v>252</v>
      </c>
      <c r="E152" s="145" t="s">
        <v>1083</v>
      </c>
      <c r="F152" s="276" t="s">
        <v>1084</v>
      </c>
      <c r="G152" s="277"/>
      <c r="H152" s="277"/>
      <c r="I152" s="277"/>
      <c r="J152" s="146" t="s">
        <v>183</v>
      </c>
      <c r="K152" s="147">
        <v>24</v>
      </c>
      <c r="L152" s="278"/>
      <c r="M152" s="277"/>
      <c r="N152" s="278">
        <f t="shared" si="0"/>
        <v>0</v>
      </c>
      <c r="O152" s="271"/>
      <c r="P152" s="271"/>
      <c r="Q152" s="271"/>
      <c r="R152" s="129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44"/>
      <c r="AF152" s="144"/>
      <c r="AG152" s="145"/>
      <c r="AH152" s="276"/>
      <c r="AI152" s="277"/>
      <c r="AJ152" s="277"/>
      <c r="AK152" s="277"/>
      <c r="AL152" s="146"/>
      <c r="AM152" s="147"/>
      <c r="AN152" s="278"/>
      <c r="AO152" s="277"/>
      <c r="AP152" s="278"/>
      <c r="AQ152" s="271"/>
      <c r="AR152" s="271"/>
      <c r="AS152" s="271"/>
      <c r="AT152" s="14" t="s">
        <v>252</v>
      </c>
      <c r="AU152" s="14" t="s">
        <v>160</v>
      </c>
      <c r="AY152" s="14" t="s">
        <v>149</v>
      </c>
      <c r="BE152" s="132">
        <f t="shared" si="1"/>
        <v>0</v>
      </c>
      <c r="BF152" s="132">
        <f t="shared" si="2"/>
        <v>0</v>
      </c>
      <c r="BG152" s="132">
        <f t="shared" si="3"/>
        <v>0</v>
      </c>
      <c r="BH152" s="132">
        <f t="shared" si="4"/>
        <v>0</v>
      </c>
      <c r="BI152" s="132">
        <f t="shared" si="5"/>
        <v>0</v>
      </c>
      <c r="BJ152" s="14" t="s">
        <v>155</v>
      </c>
      <c r="BK152" s="132">
        <f t="shared" si="6"/>
        <v>0</v>
      </c>
      <c r="BL152" s="14" t="s">
        <v>154</v>
      </c>
      <c r="BM152" s="14" t="s">
        <v>167</v>
      </c>
    </row>
    <row r="153" spans="2:65" s="1" customFormat="1" ht="22.5" customHeight="1">
      <c r="B153" s="128"/>
      <c r="C153" s="144" t="s">
        <v>171</v>
      </c>
      <c r="D153" s="144" t="s">
        <v>252</v>
      </c>
      <c r="E153" s="145" t="s">
        <v>1085</v>
      </c>
      <c r="F153" s="276" t="s">
        <v>1086</v>
      </c>
      <c r="G153" s="277"/>
      <c r="H153" s="277"/>
      <c r="I153" s="277"/>
      <c r="J153" s="146" t="s">
        <v>183</v>
      </c>
      <c r="K153" s="147">
        <v>12</v>
      </c>
      <c r="L153" s="278"/>
      <c r="M153" s="277"/>
      <c r="N153" s="278">
        <f t="shared" si="0"/>
        <v>0</v>
      </c>
      <c r="O153" s="271"/>
      <c r="P153" s="271"/>
      <c r="Q153" s="271"/>
      <c r="R153" s="129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44"/>
      <c r="AF153" s="144"/>
      <c r="AG153" s="145"/>
      <c r="AH153" s="276"/>
      <c r="AI153" s="277"/>
      <c r="AJ153" s="277"/>
      <c r="AK153" s="277"/>
      <c r="AL153" s="146"/>
      <c r="AM153" s="147"/>
      <c r="AN153" s="278"/>
      <c r="AO153" s="277"/>
      <c r="AP153" s="278"/>
      <c r="AQ153" s="271"/>
      <c r="AR153" s="271"/>
      <c r="AS153" s="271"/>
      <c r="AT153" s="14" t="s">
        <v>252</v>
      </c>
      <c r="AU153" s="14" t="s">
        <v>160</v>
      </c>
      <c r="AY153" s="14" t="s">
        <v>149</v>
      </c>
      <c r="BE153" s="132">
        <f t="shared" si="1"/>
        <v>0</v>
      </c>
      <c r="BF153" s="132">
        <f t="shared" si="2"/>
        <v>0</v>
      </c>
      <c r="BG153" s="132">
        <f t="shared" si="3"/>
        <v>0</v>
      </c>
      <c r="BH153" s="132">
        <f t="shared" si="4"/>
        <v>0</v>
      </c>
      <c r="BI153" s="132">
        <f t="shared" si="5"/>
        <v>0</v>
      </c>
      <c r="BJ153" s="14" t="s">
        <v>155</v>
      </c>
      <c r="BK153" s="132">
        <f t="shared" si="6"/>
        <v>0</v>
      </c>
      <c r="BL153" s="14" t="s">
        <v>154</v>
      </c>
      <c r="BM153" s="14" t="s">
        <v>171</v>
      </c>
    </row>
    <row r="154" spans="2:65" s="1" customFormat="1" ht="31.5" customHeight="1">
      <c r="B154" s="128"/>
      <c r="C154" s="144" t="s">
        <v>176</v>
      </c>
      <c r="D154" s="144" t="s">
        <v>252</v>
      </c>
      <c r="E154" s="145" t="s">
        <v>1087</v>
      </c>
      <c r="F154" s="276" t="s">
        <v>1088</v>
      </c>
      <c r="G154" s="277"/>
      <c r="H154" s="277"/>
      <c r="I154" s="277"/>
      <c r="J154" s="146" t="s">
        <v>210</v>
      </c>
      <c r="K154" s="147">
        <v>6</v>
      </c>
      <c r="L154" s="278"/>
      <c r="M154" s="277"/>
      <c r="N154" s="278">
        <f t="shared" si="0"/>
        <v>0</v>
      </c>
      <c r="O154" s="271"/>
      <c r="P154" s="271"/>
      <c r="Q154" s="271"/>
      <c r="R154" s="129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44"/>
      <c r="AF154" s="144"/>
      <c r="AG154" s="145"/>
      <c r="AH154" s="276"/>
      <c r="AI154" s="277"/>
      <c r="AJ154" s="277"/>
      <c r="AK154" s="277"/>
      <c r="AL154" s="146"/>
      <c r="AM154" s="147"/>
      <c r="AN154" s="278"/>
      <c r="AO154" s="277"/>
      <c r="AP154" s="278"/>
      <c r="AQ154" s="271"/>
      <c r="AR154" s="271"/>
      <c r="AS154" s="271"/>
      <c r="AT154" s="14" t="s">
        <v>252</v>
      </c>
      <c r="AU154" s="14" t="s">
        <v>160</v>
      </c>
      <c r="AY154" s="14" t="s">
        <v>149</v>
      </c>
      <c r="BE154" s="132">
        <f t="shared" si="1"/>
        <v>0</v>
      </c>
      <c r="BF154" s="132">
        <f t="shared" si="2"/>
        <v>0</v>
      </c>
      <c r="BG154" s="132">
        <f t="shared" si="3"/>
        <v>0</v>
      </c>
      <c r="BH154" s="132">
        <f t="shared" si="4"/>
        <v>0</v>
      </c>
      <c r="BI154" s="132">
        <f t="shared" si="5"/>
        <v>0</v>
      </c>
      <c r="BJ154" s="14" t="s">
        <v>155</v>
      </c>
      <c r="BK154" s="132">
        <f t="shared" si="6"/>
        <v>0</v>
      </c>
      <c r="BL154" s="14" t="s">
        <v>154</v>
      </c>
      <c r="BM154" s="14" t="s">
        <v>176</v>
      </c>
    </row>
    <row r="155" spans="2:63" s="9" customFormat="1" ht="21.75" customHeight="1">
      <c r="B155" s="119"/>
      <c r="C155" s="136"/>
      <c r="D155" s="138" t="s">
        <v>1056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274">
        <f>BK155</f>
        <v>0</v>
      </c>
      <c r="O155" s="275"/>
      <c r="P155" s="275"/>
      <c r="Q155" s="275"/>
      <c r="R155" s="12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274"/>
      <c r="AQ155" s="275"/>
      <c r="AR155" s="275"/>
      <c r="AS155" s="275"/>
      <c r="AT155" s="126" t="s">
        <v>71</v>
      </c>
      <c r="AU155" s="126" t="s">
        <v>155</v>
      </c>
      <c r="AY155" s="125" t="s">
        <v>149</v>
      </c>
      <c r="BK155" s="127">
        <f>BK156</f>
        <v>0</v>
      </c>
    </row>
    <row r="156" spans="2:65" s="1" customFormat="1" ht="22.5" customHeight="1">
      <c r="B156" s="128"/>
      <c r="C156" s="144" t="s">
        <v>180</v>
      </c>
      <c r="D156" s="144" t="s">
        <v>252</v>
      </c>
      <c r="E156" s="145" t="s">
        <v>1089</v>
      </c>
      <c r="F156" s="276" t="s">
        <v>1090</v>
      </c>
      <c r="G156" s="277"/>
      <c r="H156" s="277"/>
      <c r="I156" s="277"/>
      <c r="J156" s="146" t="s">
        <v>183</v>
      </c>
      <c r="K156" s="147">
        <v>12</v>
      </c>
      <c r="L156" s="278"/>
      <c r="M156" s="277"/>
      <c r="N156" s="278">
        <f>ROUND(L156*K156,2)</f>
        <v>0</v>
      </c>
      <c r="O156" s="271"/>
      <c r="P156" s="271"/>
      <c r="Q156" s="271"/>
      <c r="R156" s="129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44"/>
      <c r="AF156" s="144"/>
      <c r="AG156" s="145"/>
      <c r="AH156" s="276"/>
      <c r="AI156" s="277"/>
      <c r="AJ156" s="277"/>
      <c r="AK156" s="277"/>
      <c r="AL156" s="146"/>
      <c r="AM156" s="147"/>
      <c r="AN156" s="278"/>
      <c r="AO156" s="277"/>
      <c r="AP156" s="278"/>
      <c r="AQ156" s="271"/>
      <c r="AR156" s="271"/>
      <c r="AS156" s="271"/>
      <c r="AT156" s="14" t="s">
        <v>252</v>
      </c>
      <c r="AU156" s="14" t="s">
        <v>160</v>
      </c>
      <c r="AY156" s="14" t="s">
        <v>149</v>
      </c>
      <c r="BE156" s="132">
        <f>IF(U156="základná",N156,0)</f>
        <v>0</v>
      </c>
      <c r="BF156" s="132">
        <f>IF(U156="znížená",N156,0)</f>
        <v>0</v>
      </c>
      <c r="BG156" s="132">
        <f>IF(U156="zákl. prenesená",N156,0)</f>
        <v>0</v>
      </c>
      <c r="BH156" s="132">
        <f>IF(U156="zníž. prenesená",N156,0)</f>
        <v>0</v>
      </c>
      <c r="BI156" s="132">
        <f>IF(U156="nulová",N156,0)</f>
        <v>0</v>
      </c>
      <c r="BJ156" s="14" t="s">
        <v>155</v>
      </c>
      <c r="BK156" s="132">
        <f>ROUND(L156*K156,2)</f>
        <v>0</v>
      </c>
      <c r="BL156" s="14" t="s">
        <v>154</v>
      </c>
      <c r="BM156" s="14" t="s">
        <v>180</v>
      </c>
    </row>
    <row r="157" spans="2:63" s="9" customFormat="1" ht="21.75" customHeight="1">
      <c r="B157" s="119"/>
      <c r="C157" s="136"/>
      <c r="D157" s="138" t="s">
        <v>1057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274">
        <f>BK157</f>
        <v>0</v>
      </c>
      <c r="O157" s="275"/>
      <c r="P157" s="275"/>
      <c r="Q157" s="275"/>
      <c r="R157" s="12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274"/>
      <c r="AQ157" s="275"/>
      <c r="AR157" s="275"/>
      <c r="AS157" s="275"/>
      <c r="AT157" s="126" t="s">
        <v>71</v>
      </c>
      <c r="AU157" s="126" t="s">
        <v>155</v>
      </c>
      <c r="AY157" s="125" t="s">
        <v>149</v>
      </c>
      <c r="BK157" s="127">
        <f>BK158</f>
        <v>0</v>
      </c>
    </row>
    <row r="158" spans="2:65" s="1" customFormat="1" ht="22.5" customHeight="1">
      <c r="B158" s="128"/>
      <c r="C158" s="144" t="s">
        <v>185</v>
      </c>
      <c r="D158" s="144" t="s">
        <v>252</v>
      </c>
      <c r="E158" s="145" t="s">
        <v>1091</v>
      </c>
      <c r="F158" s="276" t="s">
        <v>1092</v>
      </c>
      <c r="G158" s="277"/>
      <c r="H158" s="277"/>
      <c r="I158" s="277"/>
      <c r="J158" s="146" t="s">
        <v>183</v>
      </c>
      <c r="K158" s="147">
        <v>18</v>
      </c>
      <c r="L158" s="278"/>
      <c r="M158" s="277"/>
      <c r="N158" s="278">
        <f>ROUND(L158*K158,2)</f>
        <v>0</v>
      </c>
      <c r="O158" s="271"/>
      <c r="P158" s="271"/>
      <c r="Q158" s="271"/>
      <c r="R158" s="129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44"/>
      <c r="AF158" s="144"/>
      <c r="AG158" s="145"/>
      <c r="AH158" s="276"/>
      <c r="AI158" s="277"/>
      <c r="AJ158" s="277"/>
      <c r="AK158" s="277"/>
      <c r="AL158" s="146"/>
      <c r="AM158" s="147"/>
      <c r="AN158" s="278"/>
      <c r="AO158" s="277"/>
      <c r="AP158" s="278"/>
      <c r="AQ158" s="271"/>
      <c r="AR158" s="271"/>
      <c r="AS158" s="271"/>
      <c r="AT158" s="14" t="s">
        <v>252</v>
      </c>
      <c r="AU158" s="14" t="s">
        <v>160</v>
      </c>
      <c r="AY158" s="14" t="s">
        <v>149</v>
      </c>
      <c r="BE158" s="132">
        <f>IF(U158="základná",N158,0)</f>
        <v>0</v>
      </c>
      <c r="BF158" s="132">
        <f>IF(U158="znížená",N158,0)</f>
        <v>0</v>
      </c>
      <c r="BG158" s="132">
        <f>IF(U158="zákl. prenesená",N158,0)</f>
        <v>0</v>
      </c>
      <c r="BH158" s="132">
        <f>IF(U158="zníž. prenesená",N158,0)</f>
        <v>0</v>
      </c>
      <c r="BI158" s="132">
        <f>IF(U158="nulová",N158,0)</f>
        <v>0</v>
      </c>
      <c r="BJ158" s="14" t="s">
        <v>155</v>
      </c>
      <c r="BK158" s="132">
        <f>ROUND(L158*K158,2)</f>
        <v>0</v>
      </c>
      <c r="BL158" s="14" t="s">
        <v>154</v>
      </c>
      <c r="BM158" s="14" t="s">
        <v>185</v>
      </c>
    </row>
    <row r="159" spans="2:63" s="9" customFormat="1" ht="21.75" customHeight="1">
      <c r="B159" s="119"/>
      <c r="C159" s="136"/>
      <c r="D159" s="138" t="s">
        <v>1058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274">
        <f>BK159</f>
        <v>0</v>
      </c>
      <c r="O159" s="275"/>
      <c r="P159" s="275"/>
      <c r="Q159" s="275"/>
      <c r="R159" s="12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36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274"/>
      <c r="AQ159" s="275"/>
      <c r="AR159" s="275"/>
      <c r="AS159" s="275"/>
      <c r="AT159" s="126" t="s">
        <v>71</v>
      </c>
      <c r="AU159" s="126" t="s">
        <v>155</v>
      </c>
      <c r="AY159" s="125" t="s">
        <v>149</v>
      </c>
      <c r="BK159" s="127">
        <f>SUM(BK160:BK164)</f>
        <v>0</v>
      </c>
    </row>
    <row r="160" spans="2:65" s="1" customFormat="1" ht="22.5" customHeight="1">
      <c r="B160" s="128"/>
      <c r="C160" s="144" t="s">
        <v>189</v>
      </c>
      <c r="D160" s="144" t="s">
        <v>252</v>
      </c>
      <c r="E160" s="145" t="s">
        <v>1093</v>
      </c>
      <c r="F160" s="276" t="s">
        <v>1094</v>
      </c>
      <c r="G160" s="277"/>
      <c r="H160" s="277"/>
      <c r="I160" s="277"/>
      <c r="J160" s="146" t="s">
        <v>1095</v>
      </c>
      <c r="K160" s="147">
        <v>20</v>
      </c>
      <c r="L160" s="278"/>
      <c r="M160" s="277"/>
      <c r="N160" s="278">
        <f>ROUND(L160*K160,2)</f>
        <v>0</v>
      </c>
      <c r="O160" s="271"/>
      <c r="P160" s="271"/>
      <c r="Q160" s="271"/>
      <c r="R160" s="129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44"/>
      <c r="AF160" s="144"/>
      <c r="AG160" s="145"/>
      <c r="AH160" s="276"/>
      <c r="AI160" s="277"/>
      <c r="AJ160" s="277"/>
      <c r="AK160" s="277"/>
      <c r="AL160" s="146"/>
      <c r="AM160" s="147"/>
      <c r="AN160" s="278"/>
      <c r="AO160" s="277"/>
      <c r="AP160" s="278"/>
      <c r="AQ160" s="271"/>
      <c r="AR160" s="271"/>
      <c r="AS160" s="271"/>
      <c r="AT160" s="14" t="s">
        <v>252</v>
      </c>
      <c r="AU160" s="14" t="s">
        <v>160</v>
      </c>
      <c r="AY160" s="14" t="s">
        <v>149</v>
      </c>
      <c r="BE160" s="132">
        <f>IF(U160="základná",N160,0)</f>
        <v>0</v>
      </c>
      <c r="BF160" s="132">
        <f>IF(U160="znížená",N160,0)</f>
        <v>0</v>
      </c>
      <c r="BG160" s="132">
        <f>IF(U160="zákl. prenesená",N160,0)</f>
        <v>0</v>
      </c>
      <c r="BH160" s="132">
        <f>IF(U160="zníž. prenesená",N160,0)</f>
        <v>0</v>
      </c>
      <c r="BI160" s="132">
        <f>IF(U160="nulová",N160,0)</f>
        <v>0</v>
      </c>
      <c r="BJ160" s="14" t="s">
        <v>155</v>
      </c>
      <c r="BK160" s="132">
        <f>ROUND(L160*K160,2)</f>
        <v>0</v>
      </c>
      <c r="BL160" s="14" t="s">
        <v>154</v>
      </c>
      <c r="BM160" s="14" t="s">
        <v>189</v>
      </c>
    </row>
    <row r="161" spans="2:65" s="1" customFormat="1" ht="22.5" customHeight="1">
      <c r="B161" s="128"/>
      <c r="C161" s="144" t="s">
        <v>192</v>
      </c>
      <c r="D161" s="144" t="s">
        <v>252</v>
      </c>
      <c r="E161" s="145" t="s">
        <v>1096</v>
      </c>
      <c r="F161" s="276" t="s">
        <v>1097</v>
      </c>
      <c r="G161" s="277"/>
      <c r="H161" s="277"/>
      <c r="I161" s="277"/>
      <c r="J161" s="146" t="s">
        <v>1095</v>
      </c>
      <c r="K161" s="147">
        <v>10</v>
      </c>
      <c r="L161" s="278"/>
      <c r="M161" s="277"/>
      <c r="N161" s="278">
        <f>ROUND(L161*K161,2)</f>
        <v>0</v>
      </c>
      <c r="O161" s="271"/>
      <c r="P161" s="271"/>
      <c r="Q161" s="271"/>
      <c r="R161" s="129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44"/>
      <c r="AF161" s="144"/>
      <c r="AG161" s="145"/>
      <c r="AH161" s="276"/>
      <c r="AI161" s="277"/>
      <c r="AJ161" s="277"/>
      <c r="AK161" s="277"/>
      <c r="AL161" s="146"/>
      <c r="AM161" s="147"/>
      <c r="AN161" s="278"/>
      <c r="AO161" s="277"/>
      <c r="AP161" s="278"/>
      <c r="AQ161" s="271"/>
      <c r="AR161" s="271"/>
      <c r="AS161" s="271"/>
      <c r="AT161" s="14" t="s">
        <v>252</v>
      </c>
      <c r="AU161" s="14" t="s">
        <v>160</v>
      </c>
      <c r="AY161" s="14" t="s">
        <v>149</v>
      </c>
      <c r="BE161" s="132">
        <f>IF(U161="základná",N161,0)</f>
        <v>0</v>
      </c>
      <c r="BF161" s="132">
        <f>IF(U161="znížená",N161,0)</f>
        <v>0</v>
      </c>
      <c r="BG161" s="132">
        <f>IF(U161="zákl. prenesená",N161,0)</f>
        <v>0</v>
      </c>
      <c r="BH161" s="132">
        <f>IF(U161="zníž. prenesená",N161,0)</f>
        <v>0</v>
      </c>
      <c r="BI161" s="132">
        <f>IF(U161="nulová",N161,0)</f>
        <v>0</v>
      </c>
      <c r="BJ161" s="14" t="s">
        <v>155</v>
      </c>
      <c r="BK161" s="132">
        <f>ROUND(L161*K161,2)</f>
        <v>0</v>
      </c>
      <c r="BL161" s="14" t="s">
        <v>154</v>
      </c>
      <c r="BM161" s="14" t="s">
        <v>192</v>
      </c>
    </row>
    <row r="162" spans="2:65" s="1" customFormat="1" ht="22.5" customHeight="1">
      <c r="B162" s="128"/>
      <c r="C162" s="144" t="s">
        <v>195</v>
      </c>
      <c r="D162" s="144" t="s">
        <v>252</v>
      </c>
      <c r="E162" s="145" t="s">
        <v>1098</v>
      </c>
      <c r="F162" s="276" t="s">
        <v>1099</v>
      </c>
      <c r="G162" s="277"/>
      <c r="H162" s="277"/>
      <c r="I162" s="277"/>
      <c r="J162" s="146" t="s">
        <v>1095</v>
      </c>
      <c r="K162" s="147">
        <v>126</v>
      </c>
      <c r="L162" s="278"/>
      <c r="M162" s="277"/>
      <c r="N162" s="278">
        <f>ROUND(L162*K162,2)</f>
        <v>0</v>
      </c>
      <c r="O162" s="271"/>
      <c r="P162" s="271"/>
      <c r="Q162" s="271"/>
      <c r="R162" s="129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44"/>
      <c r="AF162" s="144"/>
      <c r="AG162" s="145"/>
      <c r="AH162" s="276"/>
      <c r="AI162" s="277"/>
      <c r="AJ162" s="277"/>
      <c r="AK162" s="277"/>
      <c r="AL162" s="146"/>
      <c r="AM162" s="147"/>
      <c r="AN162" s="278"/>
      <c r="AO162" s="277"/>
      <c r="AP162" s="278"/>
      <c r="AQ162" s="271"/>
      <c r="AR162" s="271"/>
      <c r="AS162" s="271"/>
      <c r="AT162" s="14" t="s">
        <v>252</v>
      </c>
      <c r="AU162" s="14" t="s">
        <v>160</v>
      </c>
      <c r="AY162" s="14" t="s">
        <v>149</v>
      </c>
      <c r="BE162" s="132">
        <f>IF(U162="základná",N162,0)</f>
        <v>0</v>
      </c>
      <c r="BF162" s="132">
        <f>IF(U162="znížená",N162,0)</f>
        <v>0</v>
      </c>
      <c r="BG162" s="132">
        <f>IF(U162="zákl. prenesená",N162,0)</f>
        <v>0</v>
      </c>
      <c r="BH162" s="132">
        <f>IF(U162="zníž. prenesená",N162,0)</f>
        <v>0</v>
      </c>
      <c r="BI162" s="132">
        <f>IF(U162="nulová",N162,0)</f>
        <v>0</v>
      </c>
      <c r="BJ162" s="14" t="s">
        <v>155</v>
      </c>
      <c r="BK162" s="132">
        <f>ROUND(L162*K162,2)</f>
        <v>0</v>
      </c>
      <c r="BL162" s="14" t="s">
        <v>154</v>
      </c>
      <c r="BM162" s="14" t="s">
        <v>195</v>
      </c>
    </row>
    <row r="163" spans="2:65" s="1" customFormat="1" ht="22.5" customHeight="1">
      <c r="B163" s="128"/>
      <c r="C163" s="144" t="s">
        <v>198</v>
      </c>
      <c r="D163" s="144" t="s">
        <v>252</v>
      </c>
      <c r="E163" s="145" t="s">
        <v>1100</v>
      </c>
      <c r="F163" s="276" t="s">
        <v>1101</v>
      </c>
      <c r="G163" s="277"/>
      <c r="H163" s="277"/>
      <c r="I163" s="277"/>
      <c r="J163" s="146" t="s">
        <v>1095</v>
      </c>
      <c r="K163" s="147">
        <v>20</v>
      </c>
      <c r="L163" s="278"/>
      <c r="M163" s="277"/>
      <c r="N163" s="278">
        <f>ROUND(L163*K163,2)</f>
        <v>0</v>
      </c>
      <c r="O163" s="271"/>
      <c r="P163" s="271"/>
      <c r="Q163" s="271"/>
      <c r="R163" s="129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44"/>
      <c r="AF163" s="144"/>
      <c r="AG163" s="145"/>
      <c r="AH163" s="276"/>
      <c r="AI163" s="277"/>
      <c r="AJ163" s="277"/>
      <c r="AK163" s="277"/>
      <c r="AL163" s="146"/>
      <c r="AM163" s="147"/>
      <c r="AN163" s="278"/>
      <c r="AO163" s="277"/>
      <c r="AP163" s="278"/>
      <c r="AQ163" s="271"/>
      <c r="AR163" s="271"/>
      <c r="AS163" s="271"/>
      <c r="AT163" s="14" t="s">
        <v>252</v>
      </c>
      <c r="AU163" s="14" t="s">
        <v>160</v>
      </c>
      <c r="AY163" s="14" t="s">
        <v>149</v>
      </c>
      <c r="BE163" s="132">
        <f>IF(U163="základná",N163,0)</f>
        <v>0</v>
      </c>
      <c r="BF163" s="132">
        <f>IF(U163="znížená",N163,0)</f>
        <v>0</v>
      </c>
      <c r="BG163" s="132">
        <f>IF(U163="zákl. prenesená",N163,0)</f>
        <v>0</v>
      </c>
      <c r="BH163" s="132">
        <f>IF(U163="zníž. prenesená",N163,0)</f>
        <v>0</v>
      </c>
      <c r="BI163" s="132">
        <f>IF(U163="nulová",N163,0)</f>
        <v>0</v>
      </c>
      <c r="BJ163" s="14" t="s">
        <v>155</v>
      </c>
      <c r="BK163" s="132">
        <f>ROUND(L163*K163,2)</f>
        <v>0</v>
      </c>
      <c r="BL163" s="14" t="s">
        <v>154</v>
      </c>
      <c r="BM163" s="14" t="s">
        <v>198</v>
      </c>
    </row>
    <row r="164" spans="2:65" s="1" customFormat="1" ht="22.5" customHeight="1">
      <c r="B164" s="128"/>
      <c r="C164" s="139" t="s">
        <v>201</v>
      </c>
      <c r="D164" s="139" t="s">
        <v>150</v>
      </c>
      <c r="E164" s="140" t="s">
        <v>1102</v>
      </c>
      <c r="F164" s="270" t="s">
        <v>1103</v>
      </c>
      <c r="G164" s="271"/>
      <c r="H164" s="271"/>
      <c r="I164" s="271"/>
      <c r="J164" s="141" t="s">
        <v>210</v>
      </c>
      <c r="K164" s="142">
        <v>1</v>
      </c>
      <c r="L164" s="272"/>
      <c r="M164" s="271"/>
      <c r="N164" s="272">
        <f>ROUND(L164*K164,2)</f>
        <v>0</v>
      </c>
      <c r="O164" s="271"/>
      <c r="P164" s="271"/>
      <c r="Q164" s="271"/>
      <c r="R164" s="129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39"/>
      <c r="AF164" s="139"/>
      <c r="AG164" s="140"/>
      <c r="AH164" s="270"/>
      <c r="AI164" s="271"/>
      <c r="AJ164" s="271"/>
      <c r="AK164" s="271"/>
      <c r="AL164" s="141"/>
      <c r="AM164" s="142"/>
      <c r="AN164" s="272"/>
      <c r="AO164" s="271"/>
      <c r="AP164" s="272"/>
      <c r="AQ164" s="271"/>
      <c r="AR164" s="271"/>
      <c r="AS164" s="271"/>
      <c r="AT164" s="14" t="s">
        <v>150</v>
      </c>
      <c r="AU164" s="14" t="s">
        <v>160</v>
      </c>
      <c r="AY164" s="14" t="s">
        <v>149</v>
      </c>
      <c r="BE164" s="132">
        <f>IF(U164="základná",N164,0)</f>
        <v>0</v>
      </c>
      <c r="BF164" s="132">
        <f>IF(U164="znížená",N164,0)</f>
        <v>0</v>
      </c>
      <c r="BG164" s="132">
        <f>IF(U164="zákl. prenesená",N164,0)</f>
        <v>0</v>
      </c>
      <c r="BH164" s="132">
        <f>IF(U164="zníž. prenesená",N164,0)</f>
        <v>0</v>
      </c>
      <c r="BI164" s="132">
        <f>IF(U164="nulová",N164,0)</f>
        <v>0</v>
      </c>
      <c r="BJ164" s="14" t="s">
        <v>155</v>
      </c>
      <c r="BK164" s="132">
        <f>ROUND(L164*K164,2)</f>
        <v>0</v>
      </c>
      <c r="BL164" s="14" t="s">
        <v>154</v>
      </c>
      <c r="BM164" s="14" t="s">
        <v>201</v>
      </c>
    </row>
    <row r="165" spans="2:63" s="9" customFormat="1" ht="21.75" customHeight="1">
      <c r="B165" s="119"/>
      <c r="C165" s="136"/>
      <c r="D165" s="138" t="s">
        <v>1059</v>
      </c>
      <c r="E165" s="138"/>
      <c r="F165" s="138"/>
      <c r="G165" s="138"/>
      <c r="H165" s="138"/>
      <c r="I165" s="138"/>
      <c r="J165" s="138"/>
      <c r="K165" s="138"/>
      <c r="L165" s="138"/>
      <c r="M165" s="138"/>
      <c r="N165" s="310">
        <f>BK165</f>
        <v>0</v>
      </c>
      <c r="O165" s="311"/>
      <c r="P165" s="311"/>
      <c r="Q165" s="311"/>
      <c r="R165" s="12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36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310"/>
      <c r="AQ165" s="311"/>
      <c r="AR165" s="311"/>
      <c r="AS165" s="311"/>
      <c r="AT165" s="126" t="s">
        <v>71</v>
      </c>
      <c r="AU165" s="126" t="s">
        <v>155</v>
      </c>
      <c r="AY165" s="125" t="s">
        <v>149</v>
      </c>
      <c r="BK165" s="127">
        <v>0</v>
      </c>
    </row>
    <row r="166" spans="2:63" s="9" customFormat="1" ht="14.25" customHeight="1">
      <c r="B166" s="119"/>
      <c r="C166" s="136"/>
      <c r="D166" s="138" t="s">
        <v>1060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281">
        <f>BK166</f>
        <v>0</v>
      </c>
      <c r="O166" s="282"/>
      <c r="P166" s="282"/>
      <c r="Q166" s="282"/>
      <c r="R166" s="12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36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281"/>
      <c r="AQ166" s="282"/>
      <c r="AR166" s="282"/>
      <c r="AS166" s="282"/>
      <c r="AT166" s="126" t="s">
        <v>71</v>
      </c>
      <c r="AU166" s="126" t="s">
        <v>155</v>
      </c>
      <c r="AY166" s="125" t="s">
        <v>149</v>
      </c>
      <c r="BK166" s="127">
        <f>BK167</f>
        <v>0</v>
      </c>
    </row>
    <row r="167" spans="2:65" s="1" customFormat="1" ht="31.5" customHeight="1">
      <c r="B167" s="128"/>
      <c r="C167" s="144" t="s">
        <v>205</v>
      </c>
      <c r="D167" s="144" t="s">
        <v>252</v>
      </c>
      <c r="E167" s="145" t="s">
        <v>1104</v>
      </c>
      <c r="F167" s="276" t="s">
        <v>1655</v>
      </c>
      <c r="G167" s="277"/>
      <c r="H167" s="277"/>
      <c r="I167" s="277"/>
      <c r="J167" s="146" t="s">
        <v>183</v>
      </c>
      <c r="K167" s="147">
        <v>1</v>
      </c>
      <c r="L167" s="278"/>
      <c r="M167" s="277"/>
      <c r="N167" s="278">
        <f>ROUND(L167*K167,2)</f>
        <v>0</v>
      </c>
      <c r="O167" s="271"/>
      <c r="P167" s="271"/>
      <c r="Q167" s="271"/>
      <c r="R167" s="129"/>
      <c r="S167" s="229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44"/>
      <c r="AF167" s="144"/>
      <c r="AG167" s="145"/>
      <c r="AH167" s="276"/>
      <c r="AI167" s="277"/>
      <c r="AJ167" s="277"/>
      <c r="AK167" s="277"/>
      <c r="AL167" s="146"/>
      <c r="AM167" s="147"/>
      <c r="AN167" s="278"/>
      <c r="AO167" s="277"/>
      <c r="AP167" s="278"/>
      <c r="AQ167" s="271"/>
      <c r="AR167" s="271"/>
      <c r="AS167" s="271"/>
      <c r="AT167" s="14" t="s">
        <v>252</v>
      </c>
      <c r="AU167" s="14" t="s">
        <v>160</v>
      </c>
      <c r="AY167" s="14" t="s">
        <v>149</v>
      </c>
      <c r="BE167" s="132">
        <f>IF(U167="základná",N167,0)</f>
        <v>0</v>
      </c>
      <c r="BF167" s="132">
        <f>IF(U167="znížená",N167,0)</f>
        <v>0</v>
      </c>
      <c r="BG167" s="132">
        <f>IF(U167="zákl. prenesená",N167,0)</f>
        <v>0</v>
      </c>
      <c r="BH167" s="132">
        <f>IF(U167="zníž. prenesená",N167,0)</f>
        <v>0</v>
      </c>
      <c r="BI167" s="132">
        <f>IF(U167="nulová",N167,0)</f>
        <v>0</v>
      </c>
      <c r="BJ167" s="14" t="s">
        <v>155</v>
      </c>
      <c r="BK167" s="132">
        <f>ROUND(L167*K167,2)</f>
        <v>0</v>
      </c>
      <c r="BL167" s="14" t="s">
        <v>154</v>
      </c>
      <c r="BM167" s="14" t="s">
        <v>205</v>
      </c>
    </row>
    <row r="168" spans="2:63" s="9" customFormat="1" ht="21.75" customHeight="1">
      <c r="B168" s="119"/>
      <c r="C168" s="136"/>
      <c r="D168" s="138" t="s">
        <v>1061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310">
        <f>BK168</f>
        <v>0</v>
      </c>
      <c r="O168" s="311"/>
      <c r="P168" s="311"/>
      <c r="Q168" s="311"/>
      <c r="R168" s="12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36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310"/>
      <c r="AQ168" s="311"/>
      <c r="AR168" s="311"/>
      <c r="AS168" s="311"/>
      <c r="AT168" s="126" t="s">
        <v>71</v>
      </c>
      <c r="AU168" s="126" t="s">
        <v>155</v>
      </c>
      <c r="AY168" s="125" t="s">
        <v>149</v>
      </c>
      <c r="BK168" s="127">
        <v>0</v>
      </c>
    </row>
    <row r="169" spans="2:63" s="9" customFormat="1" ht="14.25" customHeight="1">
      <c r="B169" s="119"/>
      <c r="C169" s="136"/>
      <c r="D169" s="138" t="s">
        <v>1062</v>
      </c>
      <c r="E169" s="138"/>
      <c r="F169" s="138"/>
      <c r="G169" s="138"/>
      <c r="H169" s="138"/>
      <c r="I169" s="138"/>
      <c r="J169" s="138"/>
      <c r="K169" s="138"/>
      <c r="L169" s="138"/>
      <c r="M169" s="138"/>
      <c r="N169" s="281">
        <f>BK169</f>
        <v>0</v>
      </c>
      <c r="O169" s="282"/>
      <c r="P169" s="282"/>
      <c r="Q169" s="282"/>
      <c r="R169" s="12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36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281"/>
      <c r="AQ169" s="282"/>
      <c r="AR169" s="282"/>
      <c r="AS169" s="282"/>
      <c r="AT169" s="126" t="s">
        <v>71</v>
      </c>
      <c r="AU169" s="126" t="s">
        <v>155</v>
      </c>
      <c r="AY169" s="125" t="s">
        <v>149</v>
      </c>
      <c r="BK169" s="127">
        <f>SUM(BK170:BK173)</f>
        <v>0</v>
      </c>
    </row>
    <row r="170" spans="2:65" s="1" customFormat="1" ht="22.5" customHeight="1">
      <c r="B170" s="128"/>
      <c r="C170" s="144" t="s">
        <v>208</v>
      </c>
      <c r="D170" s="144" t="s">
        <v>252</v>
      </c>
      <c r="E170" s="145" t="s">
        <v>1105</v>
      </c>
      <c r="F170" s="276" t="s">
        <v>1106</v>
      </c>
      <c r="G170" s="277"/>
      <c r="H170" s="277"/>
      <c r="I170" s="277"/>
      <c r="J170" s="146" t="s">
        <v>183</v>
      </c>
      <c r="K170" s="147">
        <v>2</v>
      </c>
      <c r="L170" s="278"/>
      <c r="M170" s="277"/>
      <c r="N170" s="278">
        <f>ROUND(L170*K170,2)</f>
        <v>0</v>
      </c>
      <c r="O170" s="271"/>
      <c r="P170" s="271"/>
      <c r="Q170" s="271"/>
      <c r="R170" s="129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44"/>
      <c r="AF170" s="144"/>
      <c r="AG170" s="145"/>
      <c r="AH170" s="276"/>
      <c r="AI170" s="277"/>
      <c r="AJ170" s="277"/>
      <c r="AK170" s="277"/>
      <c r="AL170" s="146"/>
      <c r="AM170" s="147"/>
      <c r="AN170" s="278"/>
      <c r="AO170" s="277"/>
      <c r="AP170" s="278"/>
      <c r="AQ170" s="271"/>
      <c r="AR170" s="271"/>
      <c r="AS170" s="271"/>
      <c r="AT170" s="14" t="s">
        <v>252</v>
      </c>
      <c r="AU170" s="14" t="s">
        <v>160</v>
      </c>
      <c r="AY170" s="14" t="s">
        <v>149</v>
      </c>
      <c r="BE170" s="132">
        <f>IF(U170="základná",N170,0)</f>
        <v>0</v>
      </c>
      <c r="BF170" s="132">
        <f>IF(U170="znížená",N170,0)</f>
        <v>0</v>
      </c>
      <c r="BG170" s="132">
        <f>IF(U170="zákl. prenesená",N170,0)</f>
        <v>0</v>
      </c>
      <c r="BH170" s="132">
        <f>IF(U170="zníž. prenesená",N170,0)</f>
        <v>0</v>
      </c>
      <c r="BI170" s="132">
        <f>IF(U170="nulová",N170,0)</f>
        <v>0</v>
      </c>
      <c r="BJ170" s="14" t="s">
        <v>155</v>
      </c>
      <c r="BK170" s="132">
        <f>ROUND(L170*K170,2)</f>
        <v>0</v>
      </c>
      <c r="BL170" s="14" t="s">
        <v>154</v>
      </c>
      <c r="BM170" s="14" t="s">
        <v>208</v>
      </c>
    </row>
    <row r="171" spans="2:65" s="1" customFormat="1" ht="22.5" customHeight="1">
      <c r="B171" s="128"/>
      <c r="C171" s="144" t="s">
        <v>212</v>
      </c>
      <c r="D171" s="144" t="s">
        <v>252</v>
      </c>
      <c r="E171" s="145" t="s">
        <v>1107</v>
      </c>
      <c r="F171" s="276" t="s">
        <v>1108</v>
      </c>
      <c r="G171" s="277"/>
      <c r="H171" s="277"/>
      <c r="I171" s="277"/>
      <c r="J171" s="146" t="s">
        <v>183</v>
      </c>
      <c r="K171" s="147">
        <v>1</v>
      </c>
      <c r="L171" s="278"/>
      <c r="M171" s="277"/>
      <c r="N171" s="278">
        <f>ROUND(L171*K171,2)</f>
        <v>0</v>
      </c>
      <c r="O171" s="271"/>
      <c r="P171" s="271"/>
      <c r="Q171" s="271"/>
      <c r="R171" s="129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44"/>
      <c r="AF171" s="144"/>
      <c r="AG171" s="145"/>
      <c r="AH171" s="276"/>
      <c r="AI171" s="277"/>
      <c r="AJ171" s="277"/>
      <c r="AK171" s="277"/>
      <c r="AL171" s="146"/>
      <c r="AM171" s="147"/>
      <c r="AN171" s="278"/>
      <c r="AO171" s="277"/>
      <c r="AP171" s="278"/>
      <c r="AQ171" s="271"/>
      <c r="AR171" s="271"/>
      <c r="AS171" s="271"/>
      <c r="AT171" s="14" t="s">
        <v>252</v>
      </c>
      <c r="AU171" s="14" t="s">
        <v>160</v>
      </c>
      <c r="AY171" s="14" t="s">
        <v>149</v>
      </c>
      <c r="BE171" s="132">
        <f>IF(U171="základná",N171,0)</f>
        <v>0</v>
      </c>
      <c r="BF171" s="132">
        <f>IF(U171="znížená",N171,0)</f>
        <v>0</v>
      </c>
      <c r="BG171" s="132">
        <f>IF(U171="zákl. prenesená",N171,0)</f>
        <v>0</v>
      </c>
      <c r="BH171" s="132">
        <f>IF(U171="zníž. prenesená",N171,0)</f>
        <v>0</v>
      </c>
      <c r="BI171" s="132">
        <f>IF(U171="nulová",N171,0)</f>
        <v>0</v>
      </c>
      <c r="BJ171" s="14" t="s">
        <v>155</v>
      </c>
      <c r="BK171" s="132">
        <f>ROUND(L171*K171,2)</f>
        <v>0</v>
      </c>
      <c r="BL171" s="14" t="s">
        <v>154</v>
      </c>
      <c r="BM171" s="14" t="s">
        <v>212</v>
      </c>
    </row>
    <row r="172" spans="2:65" s="1" customFormat="1" ht="22.5" customHeight="1">
      <c r="B172" s="128"/>
      <c r="C172" s="144" t="s">
        <v>216</v>
      </c>
      <c r="D172" s="144" t="s">
        <v>252</v>
      </c>
      <c r="E172" s="145" t="s">
        <v>1109</v>
      </c>
      <c r="F172" s="276" t="s">
        <v>1110</v>
      </c>
      <c r="G172" s="277"/>
      <c r="H172" s="277"/>
      <c r="I172" s="277"/>
      <c r="J172" s="146" t="s">
        <v>183</v>
      </c>
      <c r="K172" s="147">
        <v>1</v>
      </c>
      <c r="L172" s="278"/>
      <c r="M172" s="277"/>
      <c r="N172" s="278">
        <f>ROUND(L172*K172,2)</f>
        <v>0</v>
      </c>
      <c r="O172" s="271"/>
      <c r="P172" s="271"/>
      <c r="Q172" s="271"/>
      <c r="R172" s="129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44"/>
      <c r="AF172" s="144"/>
      <c r="AG172" s="145"/>
      <c r="AH172" s="276"/>
      <c r="AI172" s="277"/>
      <c r="AJ172" s="277"/>
      <c r="AK172" s="277"/>
      <c r="AL172" s="146"/>
      <c r="AM172" s="147"/>
      <c r="AN172" s="278"/>
      <c r="AO172" s="277"/>
      <c r="AP172" s="278"/>
      <c r="AQ172" s="271"/>
      <c r="AR172" s="271"/>
      <c r="AS172" s="271"/>
      <c r="AT172" s="14" t="s">
        <v>252</v>
      </c>
      <c r="AU172" s="14" t="s">
        <v>160</v>
      </c>
      <c r="AY172" s="14" t="s">
        <v>149</v>
      </c>
      <c r="BE172" s="132">
        <f>IF(U172="základná",N172,0)</f>
        <v>0</v>
      </c>
      <c r="BF172" s="132">
        <f>IF(U172="znížená",N172,0)</f>
        <v>0</v>
      </c>
      <c r="BG172" s="132">
        <f>IF(U172="zákl. prenesená",N172,0)</f>
        <v>0</v>
      </c>
      <c r="BH172" s="132">
        <f>IF(U172="zníž. prenesená",N172,0)</f>
        <v>0</v>
      </c>
      <c r="BI172" s="132">
        <f>IF(U172="nulová",N172,0)</f>
        <v>0</v>
      </c>
      <c r="BJ172" s="14" t="s">
        <v>155</v>
      </c>
      <c r="BK172" s="132">
        <f>ROUND(L172*K172,2)</f>
        <v>0</v>
      </c>
      <c r="BL172" s="14" t="s">
        <v>154</v>
      </c>
      <c r="BM172" s="14" t="s">
        <v>216</v>
      </c>
    </row>
    <row r="173" spans="2:65" s="1" customFormat="1" ht="22.5" customHeight="1">
      <c r="B173" s="128"/>
      <c r="C173" s="144" t="s">
        <v>220</v>
      </c>
      <c r="D173" s="144" t="s">
        <v>252</v>
      </c>
      <c r="E173" s="145" t="s">
        <v>1111</v>
      </c>
      <c r="F173" s="276" t="s">
        <v>1112</v>
      </c>
      <c r="G173" s="277"/>
      <c r="H173" s="277"/>
      <c r="I173" s="277"/>
      <c r="J173" s="146" t="s">
        <v>183</v>
      </c>
      <c r="K173" s="147">
        <v>1</v>
      </c>
      <c r="L173" s="278"/>
      <c r="M173" s="277"/>
      <c r="N173" s="278">
        <f>ROUND(L173*K173,2)</f>
        <v>0</v>
      </c>
      <c r="O173" s="271"/>
      <c r="P173" s="271"/>
      <c r="Q173" s="271"/>
      <c r="R173" s="129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44"/>
      <c r="AF173" s="144"/>
      <c r="AG173" s="145"/>
      <c r="AH173" s="276"/>
      <c r="AI173" s="277"/>
      <c r="AJ173" s="277"/>
      <c r="AK173" s="277"/>
      <c r="AL173" s="146"/>
      <c r="AM173" s="147"/>
      <c r="AN173" s="278"/>
      <c r="AO173" s="277"/>
      <c r="AP173" s="278"/>
      <c r="AQ173" s="271"/>
      <c r="AR173" s="271"/>
      <c r="AS173" s="271"/>
      <c r="AT173" s="14" t="s">
        <v>252</v>
      </c>
      <c r="AU173" s="14" t="s">
        <v>160</v>
      </c>
      <c r="AY173" s="14" t="s">
        <v>149</v>
      </c>
      <c r="BE173" s="132">
        <f>IF(U173="základná",N173,0)</f>
        <v>0</v>
      </c>
      <c r="BF173" s="132">
        <f>IF(U173="znížená",N173,0)</f>
        <v>0</v>
      </c>
      <c r="BG173" s="132">
        <f>IF(U173="zákl. prenesená",N173,0)</f>
        <v>0</v>
      </c>
      <c r="BH173" s="132">
        <f>IF(U173="zníž. prenesená",N173,0)</f>
        <v>0</v>
      </c>
      <c r="BI173" s="132">
        <f>IF(U173="nulová",N173,0)</f>
        <v>0</v>
      </c>
      <c r="BJ173" s="14" t="s">
        <v>155</v>
      </c>
      <c r="BK173" s="132">
        <f>ROUND(L173*K173,2)</f>
        <v>0</v>
      </c>
      <c r="BL173" s="14" t="s">
        <v>154</v>
      </c>
      <c r="BM173" s="14" t="s">
        <v>220</v>
      </c>
    </row>
    <row r="174" spans="2:63" s="9" customFormat="1" ht="21.75" customHeight="1">
      <c r="B174" s="119"/>
      <c r="C174" s="136"/>
      <c r="D174" s="138" t="s">
        <v>1063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274">
        <f>BK174</f>
        <v>0</v>
      </c>
      <c r="O174" s="275"/>
      <c r="P174" s="275"/>
      <c r="Q174" s="275"/>
      <c r="R174" s="12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36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274"/>
      <c r="AQ174" s="275"/>
      <c r="AR174" s="275"/>
      <c r="AS174" s="275"/>
      <c r="AT174" s="126" t="s">
        <v>71</v>
      </c>
      <c r="AU174" s="126" t="s">
        <v>155</v>
      </c>
      <c r="AY174" s="125" t="s">
        <v>149</v>
      </c>
      <c r="BK174" s="127">
        <f>BK175</f>
        <v>0</v>
      </c>
    </row>
    <row r="175" spans="2:65" s="1" customFormat="1" ht="31.5" customHeight="1">
      <c r="B175" s="128"/>
      <c r="C175" s="144" t="s">
        <v>8</v>
      </c>
      <c r="D175" s="144" t="s">
        <v>252</v>
      </c>
      <c r="E175" s="145" t="s">
        <v>1113</v>
      </c>
      <c r="F175" s="276" t="s">
        <v>1656</v>
      </c>
      <c r="G175" s="277"/>
      <c r="H175" s="277"/>
      <c r="I175" s="277"/>
      <c r="J175" s="146" t="s">
        <v>183</v>
      </c>
      <c r="K175" s="147">
        <v>1</v>
      </c>
      <c r="L175" s="278"/>
      <c r="M175" s="277"/>
      <c r="N175" s="278">
        <f>ROUND(L175*K175,2)</f>
        <v>0</v>
      </c>
      <c r="O175" s="271"/>
      <c r="P175" s="271"/>
      <c r="Q175" s="271"/>
      <c r="R175" s="129"/>
      <c r="S175" s="229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44"/>
      <c r="AF175" s="144"/>
      <c r="AG175" s="145"/>
      <c r="AH175" s="276"/>
      <c r="AI175" s="277"/>
      <c r="AJ175" s="277"/>
      <c r="AK175" s="277"/>
      <c r="AL175" s="146"/>
      <c r="AM175" s="147"/>
      <c r="AN175" s="278"/>
      <c r="AO175" s="277"/>
      <c r="AP175" s="278"/>
      <c r="AQ175" s="271"/>
      <c r="AR175" s="271"/>
      <c r="AS175" s="271"/>
      <c r="AT175" s="14" t="s">
        <v>252</v>
      </c>
      <c r="AU175" s="14" t="s">
        <v>160</v>
      </c>
      <c r="AY175" s="14" t="s">
        <v>149</v>
      </c>
      <c r="BE175" s="132">
        <f>IF(U175="základná",N175,0)</f>
        <v>0</v>
      </c>
      <c r="BF175" s="132">
        <f>IF(U175="znížená",N175,0)</f>
        <v>0</v>
      </c>
      <c r="BG175" s="132">
        <f>IF(U175="zákl. prenesená",N175,0)</f>
        <v>0</v>
      </c>
      <c r="BH175" s="132">
        <f>IF(U175="zníž. prenesená",N175,0)</f>
        <v>0</v>
      </c>
      <c r="BI175" s="132">
        <f>IF(U175="nulová",N175,0)</f>
        <v>0</v>
      </c>
      <c r="BJ175" s="14" t="s">
        <v>155</v>
      </c>
      <c r="BK175" s="132">
        <f>ROUND(L175*K175,2)</f>
        <v>0</v>
      </c>
      <c r="BL175" s="14" t="s">
        <v>154</v>
      </c>
      <c r="BM175" s="14" t="s">
        <v>8</v>
      </c>
    </row>
    <row r="176" spans="2:63" s="9" customFormat="1" ht="21.75" customHeight="1">
      <c r="B176" s="119"/>
      <c r="C176" s="136"/>
      <c r="D176" s="138" t="s">
        <v>1064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310">
        <f>BK176</f>
        <v>0</v>
      </c>
      <c r="O176" s="311"/>
      <c r="P176" s="311"/>
      <c r="Q176" s="311"/>
      <c r="R176" s="12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36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310"/>
      <c r="AQ176" s="311"/>
      <c r="AR176" s="311"/>
      <c r="AS176" s="311"/>
      <c r="AT176" s="126" t="s">
        <v>71</v>
      </c>
      <c r="AU176" s="126" t="s">
        <v>155</v>
      </c>
      <c r="AY176" s="125" t="s">
        <v>149</v>
      </c>
      <c r="BK176" s="127">
        <v>0</v>
      </c>
    </row>
    <row r="177" spans="2:63" s="9" customFormat="1" ht="14.25" customHeight="1">
      <c r="B177" s="119"/>
      <c r="C177" s="136"/>
      <c r="D177" s="138" t="s">
        <v>1065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281">
        <f>BK177</f>
        <v>0</v>
      </c>
      <c r="O177" s="282"/>
      <c r="P177" s="282"/>
      <c r="Q177" s="282"/>
      <c r="R177" s="12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36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281"/>
      <c r="AQ177" s="282"/>
      <c r="AR177" s="282"/>
      <c r="AS177" s="282"/>
      <c r="AT177" s="126" t="s">
        <v>71</v>
      </c>
      <c r="AU177" s="126" t="s">
        <v>155</v>
      </c>
      <c r="AY177" s="125" t="s">
        <v>149</v>
      </c>
      <c r="BK177" s="127">
        <f>SUM(BK178:BK182)</f>
        <v>0</v>
      </c>
    </row>
    <row r="178" spans="2:65" s="1" customFormat="1" ht="22.5" customHeight="1">
      <c r="B178" s="128"/>
      <c r="C178" s="144" t="s">
        <v>227</v>
      </c>
      <c r="D178" s="144" t="s">
        <v>252</v>
      </c>
      <c r="E178" s="145" t="s">
        <v>1114</v>
      </c>
      <c r="F178" s="276" t="s">
        <v>1115</v>
      </c>
      <c r="G178" s="277"/>
      <c r="H178" s="277"/>
      <c r="I178" s="277"/>
      <c r="J178" s="146" t="s">
        <v>183</v>
      </c>
      <c r="K178" s="147">
        <v>2</v>
      </c>
      <c r="L178" s="278"/>
      <c r="M178" s="277"/>
      <c r="N178" s="278">
        <f>ROUND(L178*K178,2)</f>
        <v>0</v>
      </c>
      <c r="O178" s="271"/>
      <c r="P178" s="271"/>
      <c r="Q178" s="271"/>
      <c r="R178" s="129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44"/>
      <c r="AF178" s="144"/>
      <c r="AG178" s="145"/>
      <c r="AH178" s="276"/>
      <c r="AI178" s="277"/>
      <c r="AJ178" s="277"/>
      <c r="AK178" s="277"/>
      <c r="AL178" s="146"/>
      <c r="AM178" s="147"/>
      <c r="AN178" s="278"/>
      <c r="AO178" s="277"/>
      <c r="AP178" s="278"/>
      <c r="AQ178" s="271"/>
      <c r="AR178" s="271"/>
      <c r="AS178" s="271"/>
      <c r="AT178" s="14" t="s">
        <v>252</v>
      </c>
      <c r="AU178" s="14" t="s">
        <v>160</v>
      </c>
      <c r="AY178" s="14" t="s">
        <v>149</v>
      </c>
      <c r="BE178" s="132">
        <f>IF(U178="základná",N178,0)</f>
        <v>0</v>
      </c>
      <c r="BF178" s="132">
        <f>IF(U178="znížená",N178,0)</f>
        <v>0</v>
      </c>
      <c r="BG178" s="132">
        <f>IF(U178="zákl. prenesená",N178,0)</f>
        <v>0</v>
      </c>
      <c r="BH178" s="132">
        <f>IF(U178="zníž. prenesená",N178,0)</f>
        <v>0</v>
      </c>
      <c r="BI178" s="132">
        <f>IF(U178="nulová",N178,0)</f>
        <v>0</v>
      </c>
      <c r="BJ178" s="14" t="s">
        <v>155</v>
      </c>
      <c r="BK178" s="132">
        <f>ROUND(L178*K178,2)</f>
        <v>0</v>
      </c>
      <c r="BL178" s="14" t="s">
        <v>154</v>
      </c>
      <c r="BM178" s="14" t="s">
        <v>227</v>
      </c>
    </row>
    <row r="179" spans="2:65" s="1" customFormat="1" ht="22.5" customHeight="1">
      <c r="B179" s="128"/>
      <c r="C179" s="144" t="s">
        <v>231</v>
      </c>
      <c r="D179" s="144" t="s">
        <v>252</v>
      </c>
      <c r="E179" s="145" t="s">
        <v>1116</v>
      </c>
      <c r="F179" s="276" t="s">
        <v>1117</v>
      </c>
      <c r="G179" s="277"/>
      <c r="H179" s="277"/>
      <c r="I179" s="277"/>
      <c r="J179" s="146" t="s">
        <v>183</v>
      </c>
      <c r="K179" s="147">
        <v>1</v>
      </c>
      <c r="L179" s="278"/>
      <c r="M179" s="277"/>
      <c r="N179" s="278">
        <f>ROUND(L179*K179,2)</f>
        <v>0</v>
      </c>
      <c r="O179" s="271"/>
      <c r="P179" s="271"/>
      <c r="Q179" s="271"/>
      <c r="R179" s="129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44"/>
      <c r="AF179" s="144"/>
      <c r="AG179" s="145"/>
      <c r="AH179" s="276"/>
      <c r="AI179" s="277"/>
      <c r="AJ179" s="277"/>
      <c r="AK179" s="277"/>
      <c r="AL179" s="146"/>
      <c r="AM179" s="147"/>
      <c r="AN179" s="278"/>
      <c r="AO179" s="277"/>
      <c r="AP179" s="278"/>
      <c r="AQ179" s="271"/>
      <c r="AR179" s="271"/>
      <c r="AS179" s="271"/>
      <c r="AT179" s="14" t="s">
        <v>252</v>
      </c>
      <c r="AU179" s="14" t="s">
        <v>160</v>
      </c>
      <c r="AY179" s="14" t="s">
        <v>149</v>
      </c>
      <c r="BE179" s="132">
        <f>IF(U179="základná",N179,0)</f>
        <v>0</v>
      </c>
      <c r="BF179" s="132">
        <f>IF(U179="znížená",N179,0)</f>
        <v>0</v>
      </c>
      <c r="BG179" s="132">
        <f>IF(U179="zákl. prenesená",N179,0)</f>
        <v>0</v>
      </c>
      <c r="BH179" s="132">
        <f>IF(U179="zníž. prenesená",N179,0)</f>
        <v>0</v>
      </c>
      <c r="BI179" s="132">
        <f>IF(U179="nulová",N179,0)</f>
        <v>0</v>
      </c>
      <c r="BJ179" s="14" t="s">
        <v>155</v>
      </c>
      <c r="BK179" s="132">
        <f>ROUND(L179*K179,2)</f>
        <v>0</v>
      </c>
      <c r="BL179" s="14" t="s">
        <v>154</v>
      </c>
      <c r="BM179" s="14" t="s">
        <v>231</v>
      </c>
    </row>
    <row r="180" spans="2:65" s="1" customFormat="1" ht="22.5" customHeight="1">
      <c r="B180" s="128"/>
      <c r="C180" s="144" t="s">
        <v>235</v>
      </c>
      <c r="D180" s="144" t="s">
        <v>252</v>
      </c>
      <c r="E180" s="145" t="s">
        <v>1118</v>
      </c>
      <c r="F180" s="276" t="s">
        <v>1119</v>
      </c>
      <c r="G180" s="277"/>
      <c r="H180" s="277"/>
      <c r="I180" s="277"/>
      <c r="J180" s="146" t="s">
        <v>183</v>
      </c>
      <c r="K180" s="147">
        <v>1</v>
      </c>
      <c r="L180" s="278"/>
      <c r="M180" s="277"/>
      <c r="N180" s="278">
        <f>ROUND(L180*K180,2)</f>
        <v>0</v>
      </c>
      <c r="O180" s="271"/>
      <c r="P180" s="271"/>
      <c r="Q180" s="271"/>
      <c r="R180" s="129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44"/>
      <c r="AF180" s="144"/>
      <c r="AG180" s="145"/>
      <c r="AH180" s="276"/>
      <c r="AI180" s="277"/>
      <c r="AJ180" s="277"/>
      <c r="AK180" s="277"/>
      <c r="AL180" s="146"/>
      <c r="AM180" s="147"/>
      <c r="AN180" s="278"/>
      <c r="AO180" s="277"/>
      <c r="AP180" s="278"/>
      <c r="AQ180" s="271"/>
      <c r="AR180" s="271"/>
      <c r="AS180" s="271"/>
      <c r="AT180" s="14" t="s">
        <v>252</v>
      </c>
      <c r="AU180" s="14" t="s">
        <v>160</v>
      </c>
      <c r="AY180" s="14" t="s">
        <v>149</v>
      </c>
      <c r="BE180" s="132">
        <f>IF(U180="základná",N180,0)</f>
        <v>0</v>
      </c>
      <c r="BF180" s="132">
        <f>IF(U180="znížená",N180,0)</f>
        <v>0</v>
      </c>
      <c r="BG180" s="132">
        <f>IF(U180="zákl. prenesená",N180,0)</f>
        <v>0</v>
      </c>
      <c r="BH180" s="132">
        <f>IF(U180="zníž. prenesená",N180,0)</f>
        <v>0</v>
      </c>
      <c r="BI180" s="132">
        <f>IF(U180="nulová",N180,0)</f>
        <v>0</v>
      </c>
      <c r="BJ180" s="14" t="s">
        <v>155</v>
      </c>
      <c r="BK180" s="132">
        <f>ROUND(L180*K180,2)</f>
        <v>0</v>
      </c>
      <c r="BL180" s="14" t="s">
        <v>154</v>
      </c>
      <c r="BM180" s="14" t="s">
        <v>235</v>
      </c>
    </row>
    <row r="181" spans="2:65" s="1" customFormat="1" ht="22.5" customHeight="1">
      <c r="B181" s="128"/>
      <c r="C181" s="144" t="s">
        <v>239</v>
      </c>
      <c r="D181" s="144" t="s">
        <v>252</v>
      </c>
      <c r="E181" s="145" t="s">
        <v>1111</v>
      </c>
      <c r="F181" s="276" t="s">
        <v>1112</v>
      </c>
      <c r="G181" s="277"/>
      <c r="H181" s="277"/>
      <c r="I181" s="277"/>
      <c r="J181" s="146" t="s">
        <v>183</v>
      </c>
      <c r="K181" s="147">
        <v>1</v>
      </c>
      <c r="L181" s="278"/>
      <c r="M181" s="277"/>
      <c r="N181" s="278">
        <f>ROUND(L181*K181,2)</f>
        <v>0</v>
      </c>
      <c r="O181" s="271"/>
      <c r="P181" s="271"/>
      <c r="Q181" s="271"/>
      <c r="R181" s="129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44"/>
      <c r="AF181" s="144"/>
      <c r="AG181" s="145"/>
      <c r="AH181" s="276"/>
      <c r="AI181" s="277"/>
      <c r="AJ181" s="277"/>
      <c r="AK181" s="277"/>
      <c r="AL181" s="146"/>
      <c r="AM181" s="147"/>
      <c r="AN181" s="278"/>
      <c r="AO181" s="277"/>
      <c r="AP181" s="278"/>
      <c r="AQ181" s="271"/>
      <c r="AR181" s="271"/>
      <c r="AS181" s="271"/>
      <c r="AT181" s="14" t="s">
        <v>252</v>
      </c>
      <c r="AU181" s="14" t="s">
        <v>160</v>
      </c>
      <c r="AY181" s="14" t="s">
        <v>149</v>
      </c>
      <c r="BE181" s="132">
        <f>IF(U181="základná",N181,0)</f>
        <v>0</v>
      </c>
      <c r="BF181" s="132">
        <f>IF(U181="znížená",N181,0)</f>
        <v>0</v>
      </c>
      <c r="BG181" s="132">
        <f>IF(U181="zákl. prenesená",N181,0)</f>
        <v>0</v>
      </c>
      <c r="BH181" s="132">
        <f>IF(U181="zníž. prenesená",N181,0)</f>
        <v>0</v>
      </c>
      <c r="BI181" s="132">
        <f>IF(U181="nulová",N181,0)</f>
        <v>0</v>
      </c>
      <c r="BJ181" s="14" t="s">
        <v>155</v>
      </c>
      <c r="BK181" s="132">
        <f>ROUND(L181*K181,2)</f>
        <v>0</v>
      </c>
      <c r="BL181" s="14" t="s">
        <v>154</v>
      </c>
      <c r="BM181" s="14" t="s">
        <v>239</v>
      </c>
    </row>
    <row r="182" spans="2:65" s="1" customFormat="1" ht="31.5" customHeight="1">
      <c r="B182" s="128"/>
      <c r="C182" s="144" t="s">
        <v>243</v>
      </c>
      <c r="D182" s="144" t="s">
        <v>252</v>
      </c>
      <c r="E182" s="145" t="s">
        <v>1120</v>
      </c>
      <c r="F182" s="276" t="s">
        <v>1121</v>
      </c>
      <c r="G182" s="277"/>
      <c r="H182" s="277"/>
      <c r="I182" s="277"/>
      <c r="J182" s="146" t="s">
        <v>210</v>
      </c>
      <c r="K182" s="147">
        <v>2</v>
      </c>
      <c r="L182" s="278"/>
      <c r="M182" s="277"/>
      <c r="N182" s="278">
        <f>ROUND(L182*K182,2)</f>
        <v>0</v>
      </c>
      <c r="O182" s="271"/>
      <c r="P182" s="271"/>
      <c r="Q182" s="271"/>
      <c r="R182" s="129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44"/>
      <c r="AF182" s="144"/>
      <c r="AG182" s="145"/>
      <c r="AH182" s="276"/>
      <c r="AI182" s="277"/>
      <c r="AJ182" s="277"/>
      <c r="AK182" s="277"/>
      <c r="AL182" s="146"/>
      <c r="AM182" s="147"/>
      <c r="AN182" s="278"/>
      <c r="AO182" s="277"/>
      <c r="AP182" s="278"/>
      <c r="AQ182" s="271"/>
      <c r="AR182" s="271"/>
      <c r="AS182" s="271"/>
      <c r="AT182" s="14" t="s">
        <v>252</v>
      </c>
      <c r="AU182" s="14" t="s">
        <v>160</v>
      </c>
      <c r="AY182" s="14" t="s">
        <v>149</v>
      </c>
      <c r="BE182" s="132">
        <f>IF(U182="základná",N182,0)</f>
        <v>0</v>
      </c>
      <c r="BF182" s="132">
        <f>IF(U182="znížená",N182,0)</f>
        <v>0</v>
      </c>
      <c r="BG182" s="132">
        <f>IF(U182="zákl. prenesená",N182,0)</f>
        <v>0</v>
      </c>
      <c r="BH182" s="132">
        <f>IF(U182="zníž. prenesená",N182,0)</f>
        <v>0</v>
      </c>
      <c r="BI182" s="132">
        <f>IF(U182="nulová",N182,0)</f>
        <v>0</v>
      </c>
      <c r="BJ182" s="14" t="s">
        <v>155</v>
      </c>
      <c r="BK182" s="132">
        <f>ROUND(L182*K182,2)</f>
        <v>0</v>
      </c>
      <c r="BL182" s="14" t="s">
        <v>154</v>
      </c>
      <c r="BM182" s="14" t="s">
        <v>243</v>
      </c>
    </row>
    <row r="183" spans="2:63" s="9" customFormat="1" ht="21.75" customHeight="1">
      <c r="B183" s="119"/>
      <c r="C183" s="136"/>
      <c r="D183" s="138" t="s">
        <v>1066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274">
        <f>BK183</f>
        <v>0</v>
      </c>
      <c r="O183" s="275"/>
      <c r="P183" s="275"/>
      <c r="Q183" s="275"/>
      <c r="R183" s="12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36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274"/>
      <c r="AQ183" s="275"/>
      <c r="AR183" s="275"/>
      <c r="AS183" s="275"/>
      <c r="AT183" s="126" t="s">
        <v>71</v>
      </c>
      <c r="AU183" s="126" t="s">
        <v>155</v>
      </c>
      <c r="AY183" s="125" t="s">
        <v>149</v>
      </c>
      <c r="BK183" s="127">
        <f>SUM(BK184:BK185)</f>
        <v>0</v>
      </c>
    </row>
    <row r="184" spans="2:65" s="1" customFormat="1" ht="22.5" customHeight="1">
      <c r="B184" s="128"/>
      <c r="C184" s="144" t="s">
        <v>247</v>
      </c>
      <c r="D184" s="144" t="s">
        <v>252</v>
      </c>
      <c r="E184" s="145" t="s">
        <v>1122</v>
      </c>
      <c r="F184" s="276" t="s">
        <v>1123</v>
      </c>
      <c r="G184" s="277"/>
      <c r="H184" s="277"/>
      <c r="I184" s="277"/>
      <c r="J184" s="146" t="s">
        <v>183</v>
      </c>
      <c r="K184" s="147">
        <v>1</v>
      </c>
      <c r="L184" s="278"/>
      <c r="M184" s="277"/>
      <c r="N184" s="278">
        <f>ROUND(L184*K184,2)</f>
        <v>0</v>
      </c>
      <c r="O184" s="271"/>
      <c r="P184" s="271"/>
      <c r="Q184" s="271"/>
      <c r="R184" s="129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44"/>
      <c r="AF184" s="144"/>
      <c r="AG184" s="145"/>
      <c r="AH184" s="276"/>
      <c r="AI184" s="277"/>
      <c r="AJ184" s="277"/>
      <c r="AK184" s="277"/>
      <c r="AL184" s="146"/>
      <c r="AM184" s="147"/>
      <c r="AN184" s="278"/>
      <c r="AO184" s="277"/>
      <c r="AP184" s="278"/>
      <c r="AQ184" s="271"/>
      <c r="AR184" s="271"/>
      <c r="AS184" s="271"/>
      <c r="AT184" s="14" t="s">
        <v>252</v>
      </c>
      <c r="AU184" s="14" t="s">
        <v>160</v>
      </c>
      <c r="AY184" s="14" t="s">
        <v>149</v>
      </c>
      <c r="BE184" s="132">
        <f>IF(U184="základná",N184,0)</f>
        <v>0</v>
      </c>
      <c r="BF184" s="132">
        <f>IF(U184="znížená",N184,0)</f>
        <v>0</v>
      </c>
      <c r="BG184" s="132">
        <f>IF(U184="zákl. prenesená",N184,0)</f>
        <v>0</v>
      </c>
      <c r="BH184" s="132">
        <f>IF(U184="zníž. prenesená",N184,0)</f>
        <v>0</v>
      </c>
      <c r="BI184" s="132">
        <f>IF(U184="nulová",N184,0)</f>
        <v>0</v>
      </c>
      <c r="BJ184" s="14" t="s">
        <v>155</v>
      </c>
      <c r="BK184" s="132">
        <f>ROUND(L184*K184,2)</f>
        <v>0</v>
      </c>
      <c r="BL184" s="14" t="s">
        <v>154</v>
      </c>
      <c r="BM184" s="14" t="s">
        <v>247</v>
      </c>
    </row>
    <row r="185" spans="2:65" s="1" customFormat="1" ht="22.5" customHeight="1">
      <c r="B185" s="128"/>
      <c r="C185" s="144" t="s">
        <v>251</v>
      </c>
      <c r="D185" s="144" t="s">
        <v>252</v>
      </c>
      <c r="E185" s="145" t="s">
        <v>1124</v>
      </c>
      <c r="F185" s="276" t="s">
        <v>1125</v>
      </c>
      <c r="G185" s="277"/>
      <c r="H185" s="277"/>
      <c r="I185" s="277"/>
      <c r="J185" s="146" t="s">
        <v>183</v>
      </c>
      <c r="K185" s="147">
        <v>3</v>
      </c>
      <c r="L185" s="278"/>
      <c r="M185" s="277"/>
      <c r="N185" s="278">
        <f>ROUND(L185*K185,2)</f>
        <v>0</v>
      </c>
      <c r="O185" s="271"/>
      <c r="P185" s="271"/>
      <c r="Q185" s="271"/>
      <c r="R185" s="129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44"/>
      <c r="AF185" s="144"/>
      <c r="AG185" s="145"/>
      <c r="AH185" s="276"/>
      <c r="AI185" s="277"/>
      <c r="AJ185" s="277"/>
      <c r="AK185" s="277"/>
      <c r="AL185" s="146"/>
      <c r="AM185" s="147"/>
      <c r="AN185" s="278"/>
      <c r="AO185" s="277"/>
      <c r="AP185" s="278"/>
      <c r="AQ185" s="271"/>
      <c r="AR185" s="271"/>
      <c r="AS185" s="271"/>
      <c r="AT185" s="14" t="s">
        <v>252</v>
      </c>
      <c r="AU185" s="14" t="s">
        <v>160</v>
      </c>
      <c r="AY185" s="14" t="s">
        <v>149</v>
      </c>
      <c r="BE185" s="132">
        <f>IF(U185="základná",N185,0)</f>
        <v>0</v>
      </c>
      <c r="BF185" s="132">
        <f>IF(U185="znížená",N185,0)</f>
        <v>0</v>
      </c>
      <c r="BG185" s="132">
        <f>IF(U185="zákl. prenesená",N185,0)</f>
        <v>0</v>
      </c>
      <c r="BH185" s="132">
        <f>IF(U185="zníž. prenesená",N185,0)</f>
        <v>0</v>
      </c>
      <c r="BI185" s="132">
        <f>IF(U185="nulová",N185,0)</f>
        <v>0</v>
      </c>
      <c r="BJ185" s="14" t="s">
        <v>155</v>
      </c>
      <c r="BK185" s="132">
        <f>ROUND(L185*K185,2)</f>
        <v>0</v>
      </c>
      <c r="BL185" s="14" t="s">
        <v>154</v>
      </c>
      <c r="BM185" s="14" t="s">
        <v>251</v>
      </c>
    </row>
    <row r="186" spans="2:63" s="9" customFormat="1" ht="21.75" customHeight="1">
      <c r="B186" s="119"/>
      <c r="C186" s="136"/>
      <c r="D186" s="138" t="s">
        <v>1058</v>
      </c>
      <c r="E186" s="138"/>
      <c r="F186" s="138"/>
      <c r="G186" s="138"/>
      <c r="H186" s="138"/>
      <c r="I186" s="138"/>
      <c r="J186" s="138"/>
      <c r="K186" s="138"/>
      <c r="L186" s="138"/>
      <c r="M186" s="138"/>
      <c r="N186" s="274">
        <f>BK186</f>
        <v>0</v>
      </c>
      <c r="O186" s="275"/>
      <c r="P186" s="275"/>
      <c r="Q186" s="275"/>
      <c r="R186" s="12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36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274"/>
      <c r="AQ186" s="275"/>
      <c r="AR186" s="275"/>
      <c r="AS186" s="275"/>
      <c r="AT186" s="126" t="s">
        <v>71</v>
      </c>
      <c r="AU186" s="126" t="s">
        <v>155</v>
      </c>
      <c r="AY186" s="125" t="s">
        <v>149</v>
      </c>
      <c r="BK186" s="127">
        <f>SUM(BK187:BK191)</f>
        <v>0</v>
      </c>
    </row>
    <row r="187" spans="2:65" s="1" customFormat="1" ht="22.5" customHeight="1">
      <c r="B187" s="128"/>
      <c r="C187" s="144" t="s">
        <v>256</v>
      </c>
      <c r="D187" s="144" t="s">
        <v>252</v>
      </c>
      <c r="E187" s="145" t="s">
        <v>1126</v>
      </c>
      <c r="F187" s="276" t="s">
        <v>1127</v>
      </c>
      <c r="G187" s="277"/>
      <c r="H187" s="277"/>
      <c r="I187" s="277"/>
      <c r="J187" s="146" t="s">
        <v>1095</v>
      </c>
      <c r="K187" s="147">
        <v>10</v>
      </c>
      <c r="L187" s="278"/>
      <c r="M187" s="277"/>
      <c r="N187" s="278">
        <f>ROUND(L187*K187,2)</f>
        <v>0</v>
      </c>
      <c r="O187" s="271"/>
      <c r="P187" s="271"/>
      <c r="Q187" s="271"/>
      <c r="R187" s="129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44"/>
      <c r="AF187" s="144"/>
      <c r="AG187" s="145"/>
      <c r="AH187" s="276"/>
      <c r="AI187" s="277"/>
      <c r="AJ187" s="277"/>
      <c r="AK187" s="277"/>
      <c r="AL187" s="146"/>
      <c r="AM187" s="147"/>
      <c r="AN187" s="278"/>
      <c r="AO187" s="277"/>
      <c r="AP187" s="278"/>
      <c r="AQ187" s="271"/>
      <c r="AR187" s="271"/>
      <c r="AS187" s="271"/>
      <c r="AT187" s="14" t="s">
        <v>252</v>
      </c>
      <c r="AU187" s="14" t="s">
        <v>160</v>
      </c>
      <c r="AY187" s="14" t="s">
        <v>149</v>
      </c>
      <c r="BE187" s="132">
        <f>IF(U187="základná",N187,0)</f>
        <v>0</v>
      </c>
      <c r="BF187" s="132">
        <f>IF(U187="znížená",N187,0)</f>
        <v>0</v>
      </c>
      <c r="BG187" s="132">
        <f>IF(U187="zákl. prenesená",N187,0)</f>
        <v>0</v>
      </c>
      <c r="BH187" s="132">
        <f>IF(U187="zníž. prenesená",N187,0)</f>
        <v>0</v>
      </c>
      <c r="BI187" s="132">
        <f>IF(U187="nulová",N187,0)</f>
        <v>0</v>
      </c>
      <c r="BJ187" s="14" t="s">
        <v>155</v>
      </c>
      <c r="BK187" s="132">
        <f>ROUND(L187*K187,2)</f>
        <v>0</v>
      </c>
      <c r="BL187" s="14" t="s">
        <v>154</v>
      </c>
      <c r="BM187" s="14" t="s">
        <v>256</v>
      </c>
    </row>
    <row r="188" spans="2:65" s="1" customFormat="1" ht="22.5" customHeight="1">
      <c r="B188" s="128"/>
      <c r="C188" s="144" t="s">
        <v>260</v>
      </c>
      <c r="D188" s="144" t="s">
        <v>252</v>
      </c>
      <c r="E188" s="145" t="s">
        <v>1128</v>
      </c>
      <c r="F188" s="276" t="s">
        <v>1129</v>
      </c>
      <c r="G188" s="277"/>
      <c r="H188" s="277"/>
      <c r="I188" s="277"/>
      <c r="J188" s="146" t="s">
        <v>1095</v>
      </c>
      <c r="K188" s="147">
        <v>20</v>
      </c>
      <c r="L188" s="278"/>
      <c r="M188" s="277"/>
      <c r="N188" s="278">
        <f>ROUND(L188*K188,2)</f>
        <v>0</v>
      </c>
      <c r="O188" s="271"/>
      <c r="P188" s="271"/>
      <c r="Q188" s="271"/>
      <c r="R188" s="129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44"/>
      <c r="AF188" s="144"/>
      <c r="AG188" s="145"/>
      <c r="AH188" s="276"/>
      <c r="AI188" s="277"/>
      <c r="AJ188" s="277"/>
      <c r="AK188" s="277"/>
      <c r="AL188" s="146"/>
      <c r="AM188" s="147"/>
      <c r="AN188" s="278"/>
      <c r="AO188" s="277"/>
      <c r="AP188" s="278"/>
      <c r="AQ188" s="271"/>
      <c r="AR188" s="271"/>
      <c r="AS188" s="271"/>
      <c r="AT188" s="14" t="s">
        <v>252</v>
      </c>
      <c r="AU188" s="14" t="s">
        <v>160</v>
      </c>
      <c r="AY188" s="14" t="s">
        <v>149</v>
      </c>
      <c r="BE188" s="132">
        <f>IF(U188="základná",N188,0)</f>
        <v>0</v>
      </c>
      <c r="BF188" s="132">
        <f>IF(U188="znížená",N188,0)</f>
        <v>0</v>
      </c>
      <c r="BG188" s="132">
        <f>IF(U188="zákl. prenesená",N188,0)</f>
        <v>0</v>
      </c>
      <c r="BH188" s="132">
        <f>IF(U188="zníž. prenesená",N188,0)</f>
        <v>0</v>
      </c>
      <c r="BI188" s="132">
        <f>IF(U188="nulová",N188,0)</f>
        <v>0</v>
      </c>
      <c r="BJ188" s="14" t="s">
        <v>155</v>
      </c>
      <c r="BK188" s="132">
        <f>ROUND(L188*K188,2)</f>
        <v>0</v>
      </c>
      <c r="BL188" s="14" t="s">
        <v>154</v>
      </c>
      <c r="BM188" s="14" t="s">
        <v>260</v>
      </c>
    </row>
    <row r="189" spans="2:65" s="1" customFormat="1" ht="22.5" customHeight="1">
      <c r="B189" s="128"/>
      <c r="C189" s="144" t="s">
        <v>263</v>
      </c>
      <c r="D189" s="144" t="s">
        <v>252</v>
      </c>
      <c r="E189" s="145" t="s">
        <v>1130</v>
      </c>
      <c r="F189" s="276" t="s">
        <v>1131</v>
      </c>
      <c r="G189" s="277"/>
      <c r="H189" s="277"/>
      <c r="I189" s="277"/>
      <c r="J189" s="146" t="s">
        <v>1095</v>
      </c>
      <c r="K189" s="147">
        <v>6</v>
      </c>
      <c r="L189" s="278"/>
      <c r="M189" s="277"/>
      <c r="N189" s="278">
        <f>ROUND(L189*K189,2)</f>
        <v>0</v>
      </c>
      <c r="O189" s="271"/>
      <c r="P189" s="271"/>
      <c r="Q189" s="271"/>
      <c r="R189" s="129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44"/>
      <c r="AF189" s="144"/>
      <c r="AG189" s="145"/>
      <c r="AH189" s="276"/>
      <c r="AI189" s="277"/>
      <c r="AJ189" s="277"/>
      <c r="AK189" s="277"/>
      <c r="AL189" s="146"/>
      <c r="AM189" s="147"/>
      <c r="AN189" s="278"/>
      <c r="AO189" s="277"/>
      <c r="AP189" s="278"/>
      <c r="AQ189" s="271"/>
      <c r="AR189" s="271"/>
      <c r="AS189" s="271"/>
      <c r="AT189" s="14" t="s">
        <v>252</v>
      </c>
      <c r="AU189" s="14" t="s">
        <v>160</v>
      </c>
      <c r="AY189" s="14" t="s">
        <v>149</v>
      </c>
      <c r="BE189" s="132">
        <f>IF(U189="základná",N189,0)</f>
        <v>0</v>
      </c>
      <c r="BF189" s="132">
        <f>IF(U189="znížená",N189,0)</f>
        <v>0</v>
      </c>
      <c r="BG189" s="132">
        <f>IF(U189="zákl. prenesená",N189,0)</f>
        <v>0</v>
      </c>
      <c r="BH189" s="132">
        <f>IF(U189="zníž. prenesená",N189,0)</f>
        <v>0</v>
      </c>
      <c r="BI189" s="132">
        <f>IF(U189="nulová",N189,0)</f>
        <v>0</v>
      </c>
      <c r="BJ189" s="14" t="s">
        <v>155</v>
      </c>
      <c r="BK189" s="132">
        <f>ROUND(L189*K189,2)</f>
        <v>0</v>
      </c>
      <c r="BL189" s="14" t="s">
        <v>154</v>
      </c>
      <c r="BM189" s="14" t="s">
        <v>263</v>
      </c>
    </row>
    <row r="190" spans="2:65" s="1" customFormat="1" ht="22.5" customHeight="1">
      <c r="B190" s="128"/>
      <c r="C190" s="144" t="s">
        <v>268</v>
      </c>
      <c r="D190" s="144" t="s">
        <v>252</v>
      </c>
      <c r="E190" s="145" t="s">
        <v>1132</v>
      </c>
      <c r="F190" s="276" t="s">
        <v>1133</v>
      </c>
      <c r="G190" s="277"/>
      <c r="H190" s="277"/>
      <c r="I190" s="277"/>
      <c r="J190" s="146" t="s">
        <v>1095</v>
      </c>
      <c r="K190" s="147">
        <v>4</v>
      </c>
      <c r="L190" s="278"/>
      <c r="M190" s="277"/>
      <c r="N190" s="278">
        <f>ROUND(L190*K190,2)</f>
        <v>0</v>
      </c>
      <c r="O190" s="271"/>
      <c r="P190" s="271"/>
      <c r="Q190" s="271"/>
      <c r="R190" s="129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44"/>
      <c r="AF190" s="144"/>
      <c r="AG190" s="145"/>
      <c r="AH190" s="276"/>
      <c r="AI190" s="277"/>
      <c r="AJ190" s="277"/>
      <c r="AK190" s="277"/>
      <c r="AL190" s="146"/>
      <c r="AM190" s="147"/>
      <c r="AN190" s="278"/>
      <c r="AO190" s="277"/>
      <c r="AP190" s="278"/>
      <c r="AQ190" s="271"/>
      <c r="AR190" s="271"/>
      <c r="AS190" s="271"/>
      <c r="AT190" s="14" t="s">
        <v>252</v>
      </c>
      <c r="AU190" s="14" t="s">
        <v>160</v>
      </c>
      <c r="AY190" s="14" t="s">
        <v>149</v>
      </c>
      <c r="BE190" s="132">
        <f>IF(U190="základná",N190,0)</f>
        <v>0</v>
      </c>
      <c r="BF190" s="132">
        <f>IF(U190="znížená",N190,0)</f>
        <v>0</v>
      </c>
      <c r="BG190" s="132">
        <f>IF(U190="zákl. prenesená",N190,0)</f>
        <v>0</v>
      </c>
      <c r="BH190" s="132">
        <f>IF(U190="zníž. prenesená",N190,0)</f>
        <v>0</v>
      </c>
      <c r="BI190" s="132">
        <f>IF(U190="nulová",N190,0)</f>
        <v>0</v>
      </c>
      <c r="BJ190" s="14" t="s">
        <v>155</v>
      </c>
      <c r="BK190" s="132">
        <f>ROUND(L190*K190,2)</f>
        <v>0</v>
      </c>
      <c r="BL190" s="14" t="s">
        <v>154</v>
      </c>
      <c r="BM190" s="14" t="s">
        <v>268</v>
      </c>
    </row>
    <row r="191" spans="2:65" s="1" customFormat="1" ht="22.5" customHeight="1">
      <c r="B191" s="128"/>
      <c r="C191" s="139" t="s">
        <v>272</v>
      </c>
      <c r="D191" s="139" t="s">
        <v>150</v>
      </c>
      <c r="E191" s="140" t="s">
        <v>1134</v>
      </c>
      <c r="F191" s="270" t="s">
        <v>1135</v>
      </c>
      <c r="G191" s="271"/>
      <c r="H191" s="271"/>
      <c r="I191" s="271"/>
      <c r="J191" s="141" t="s">
        <v>210</v>
      </c>
      <c r="K191" s="142">
        <v>1</v>
      </c>
      <c r="L191" s="272"/>
      <c r="M191" s="271"/>
      <c r="N191" s="272">
        <f>ROUND(L191*K191,2)</f>
        <v>0</v>
      </c>
      <c r="O191" s="271"/>
      <c r="P191" s="271"/>
      <c r="Q191" s="271"/>
      <c r="R191" s="129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39"/>
      <c r="AF191" s="139"/>
      <c r="AG191" s="140"/>
      <c r="AH191" s="270"/>
      <c r="AI191" s="271"/>
      <c r="AJ191" s="271"/>
      <c r="AK191" s="271"/>
      <c r="AL191" s="141"/>
      <c r="AM191" s="142"/>
      <c r="AN191" s="272"/>
      <c r="AO191" s="271"/>
      <c r="AP191" s="272"/>
      <c r="AQ191" s="271"/>
      <c r="AR191" s="271"/>
      <c r="AS191" s="271"/>
      <c r="AT191" s="14" t="s">
        <v>150</v>
      </c>
      <c r="AU191" s="14" t="s">
        <v>160</v>
      </c>
      <c r="AY191" s="14" t="s">
        <v>149</v>
      </c>
      <c r="BE191" s="132">
        <f>IF(U191="základná",N191,0)</f>
        <v>0</v>
      </c>
      <c r="BF191" s="132">
        <f>IF(U191="znížená",N191,0)</f>
        <v>0</v>
      </c>
      <c r="BG191" s="132">
        <f>IF(U191="zákl. prenesená",N191,0)</f>
        <v>0</v>
      </c>
      <c r="BH191" s="132">
        <f>IF(U191="zníž. prenesená",N191,0)</f>
        <v>0</v>
      </c>
      <c r="BI191" s="132">
        <f>IF(U191="nulová",N191,0)</f>
        <v>0</v>
      </c>
      <c r="BJ191" s="14" t="s">
        <v>155</v>
      </c>
      <c r="BK191" s="132">
        <f>ROUND(L191*K191,2)</f>
        <v>0</v>
      </c>
      <c r="BL191" s="14" t="s">
        <v>154</v>
      </c>
      <c r="BM191" s="14" t="s">
        <v>272</v>
      </c>
    </row>
    <row r="192" spans="2:63" s="9" customFormat="1" ht="21.75" customHeight="1">
      <c r="B192" s="119"/>
      <c r="C192" s="136"/>
      <c r="D192" s="138" t="s">
        <v>1067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274">
        <f>BK192</f>
        <v>0</v>
      </c>
      <c r="O192" s="275"/>
      <c r="P192" s="275"/>
      <c r="Q192" s="275"/>
      <c r="R192" s="12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36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274"/>
      <c r="AQ192" s="275"/>
      <c r="AR192" s="275"/>
      <c r="AS192" s="275"/>
      <c r="AT192" s="126" t="s">
        <v>71</v>
      </c>
      <c r="AU192" s="126" t="s">
        <v>155</v>
      </c>
      <c r="AY192" s="125" t="s">
        <v>149</v>
      </c>
      <c r="BK192" s="127">
        <f>BK193</f>
        <v>0</v>
      </c>
    </row>
    <row r="193" spans="2:65" s="1" customFormat="1" ht="44.25" customHeight="1">
      <c r="B193" s="128"/>
      <c r="C193" s="144" t="s">
        <v>276</v>
      </c>
      <c r="D193" s="144" t="s">
        <v>252</v>
      </c>
      <c r="E193" s="145" t="s">
        <v>1136</v>
      </c>
      <c r="F193" s="276" t="s">
        <v>1657</v>
      </c>
      <c r="G193" s="277"/>
      <c r="H193" s="277"/>
      <c r="I193" s="277"/>
      <c r="J193" s="146" t="s">
        <v>183</v>
      </c>
      <c r="K193" s="147">
        <v>1</v>
      </c>
      <c r="L193" s="278"/>
      <c r="M193" s="277"/>
      <c r="N193" s="278">
        <f>ROUND(L193*K193,2)</f>
        <v>0</v>
      </c>
      <c r="O193" s="271"/>
      <c r="P193" s="271"/>
      <c r="Q193" s="271"/>
      <c r="R193" s="129"/>
      <c r="S193" s="229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44"/>
      <c r="AF193" s="144"/>
      <c r="AG193" s="145"/>
      <c r="AH193" s="276"/>
      <c r="AI193" s="277"/>
      <c r="AJ193" s="277"/>
      <c r="AK193" s="277"/>
      <c r="AL193" s="146"/>
      <c r="AM193" s="147"/>
      <c r="AN193" s="278"/>
      <c r="AO193" s="277"/>
      <c r="AP193" s="278"/>
      <c r="AQ193" s="271"/>
      <c r="AR193" s="271"/>
      <c r="AS193" s="271"/>
      <c r="AT193" s="14" t="s">
        <v>252</v>
      </c>
      <c r="AU193" s="14" t="s">
        <v>160</v>
      </c>
      <c r="AY193" s="14" t="s">
        <v>149</v>
      </c>
      <c r="BE193" s="132">
        <f>IF(U193="základná",N193,0)</f>
        <v>0</v>
      </c>
      <c r="BF193" s="132">
        <f>IF(U193="znížená",N193,0)</f>
        <v>0</v>
      </c>
      <c r="BG193" s="132">
        <f>IF(U193="zákl. prenesená",N193,0)</f>
        <v>0</v>
      </c>
      <c r="BH193" s="132">
        <f>IF(U193="zníž. prenesená",N193,0)</f>
        <v>0</v>
      </c>
      <c r="BI193" s="132">
        <f>IF(U193="nulová",N193,0)</f>
        <v>0</v>
      </c>
      <c r="BJ193" s="14" t="s">
        <v>155</v>
      </c>
      <c r="BK193" s="132">
        <f>ROUND(L193*K193,2)</f>
        <v>0</v>
      </c>
      <c r="BL193" s="14" t="s">
        <v>154</v>
      </c>
      <c r="BM193" s="14" t="s">
        <v>276</v>
      </c>
    </row>
    <row r="194" spans="2:63" s="9" customFormat="1" ht="21.75" customHeight="1">
      <c r="B194" s="119"/>
      <c r="C194" s="136"/>
      <c r="D194" s="138" t="s">
        <v>1068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310">
        <f>BK194</f>
        <v>0</v>
      </c>
      <c r="O194" s="311"/>
      <c r="P194" s="311"/>
      <c r="Q194" s="311"/>
      <c r="R194" s="12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36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310"/>
      <c r="AQ194" s="311"/>
      <c r="AR194" s="311"/>
      <c r="AS194" s="311"/>
      <c r="AT194" s="126" t="s">
        <v>71</v>
      </c>
      <c r="AU194" s="126" t="s">
        <v>155</v>
      </c>
      <c r="AY194" s="125" t="s">
        <v>149</v>
      </c>
      <c r="BK194" s="127">
        <v>0</v>
      </c>
    </row>
    <row r="195" spans="2:63" s="9" customFormat="1" ht="14.25" customHeight="1">
      <c r="B195" s="119"/>
      <c r="C195" s="136"/>
      <c r="D195" s="138" t="s">
        <v>1069</v>
      </c>
      <c r="E195" s="138"/>
      <c r="F195" s="138"/>
      <c r="G195" s="138"/>
      <c r="H195" s="138"/>
      <c r="I195" s="138"/>
      <c r="J195" s="138"/>
      <c r="K195" s="138"/>
      <c r="L195" s="138"/>
      <c r="M195" s="138"/>
      <c r="N195" s="312">
        <f>BK195</f>
        <v>0</v>
      </c>
      <c r="O195" s="313"/>
      <c r="P195" s="313"/>
      <c r="Q195" s="313"/>
      <c r="R195" s="12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36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312"/>
      <c r="AQ195" s="313"/>
      <c r="AR195" s="313"/>
      <c r="AS195" s="313"/>
      <c r="AT195" s="126" t="s">
        <v>71</v>
      </c>
      <c r="AU195" s="126" t="s">
        <v>155</v>
      </c>
      <c r="AY195" s="125" t="s">
        <v>149</v>
      </c>
      <c r="BK195" s="127">
        <v>0</v>
      </c>
    </row>
    <row r="196" spans="2:63" s="9" customFormat="1" ht="14.25" customHeight="1">
      <c r="B196" s="119"/>
      <c r="C196" s="136"/>
      <c r="D196" s="138" t="s">
        <v>1070</v>
      </c>
      <c r="E196" s="138"/>
      <c r="F196" s="138"/>
      <c r="G196" s="138"/>
      <c r="H196" s="138"/>
      <c r="I196" s="138"/>
      <c r="J196" s="138"/>
      <c r="K196" s="138"/>
      <c r="L196" s="138"/>
      <c r="M196" s="138"/>
      <c r="N196" s="281">
        <f>BK196</f>
        <v>0</v>
      </c>
      <c r="O196" s="282"/>
      <c r="P196" s="282"/>
      <c r="Q196" s="282"/>
      <c r="R196" s="12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36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281"/>
      <c r="AQ196" s="282"/>
      <c r="AR196" s="282"/>
      <c r="AS196" s="282"/>
      <c r="AT196" s="126" t="s">
        <v>71</v>
      </c>
      <c r="AU196" s="126" t="s">
        <v>155</v>
      </c>
      <c r="AY196" s="125" t="s">
        <v>149</v>
      </c>
      <c r="BK196" s="127">
        <f>SUM(BK197:BK202)</f>
        <v>0</v>
      </c>
    </row>
    <row r="197" spans="2:65" s="1" customFormat="1" ht="22.5" customHeight="1">
      <c r="B197" s="128"/>
      <c r="C197" s="144" t="s">
        <v>280</v>
      </c>
      <c r="D197" s="144" t="s">
        <v>252</v>
      </c>
      <c r="E197" s="145" t="s">
        <v>1079</v>
      </c>
      <c r="F197" s="276" t="s">
        <v>1080</v>
      </c>
      <c r="G197" s="277"/>
      <c r="H197" s="277"/>
      <c r="I197" s="277"/>
      <c r="J197" s="146" t="s">
        <v>183</v>
      </c>
      <c r="K197" s="147">
        <v>1</v>
      </c>
      <c r="L197" s="278"/>
      <c r="M197" s="277"/>
      <c r="N197" s="278">
        <f aca="true" t="shared" si="7" ref="N197:N202">ROUND(L197*K197,2)</f>
        <v>0</v>
      </c>
      <c r="O197" s="271"/>
      <c r="P197" s="271"/>
      <c r="Q197" s="271"/>
      <c r="R197" s="129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44"/>
      <c r="AF197" s="144"/>
      <c r="AG197" s="145"/>
      <c r="AH197" s="276"/>
      <c r="AI197" s="277"/>
      <c r="AJ197" s="277"/>
      <c r="AK197" s="277"/>
      <c r="AL197" s="146"/>
      <c r="AM197" s="147"/>
      <c r="AN197" s="278"/>
      <c r="AO197" s="277"/>
      <c r="AP197" s="278"/>
      <c r="AQ197" s="271"/>
      <c r="AR197" s="271"/>
      <c r="AS197" s="271"/>
      <c r="AT197" s="14" t="s">
        <v>252</v>
      </c>
      <c r="AU197" s="14" t="s">
        <v>160</v>
      </c>
      <c r="AY197" s="14" t="s">
        <v>149</v>
      </c>
      <c r="BE197" s="132">
        <f aca="true" t="shared" si="8" ref="BE197:BE202">IF(U197="základná",N197,0)</f>
        <v>0</v>
      </c>
      <c r="BF197" s="132">
        <f aca="true" t="shared" si="9" ref="BF197:BF202">IF(U197="znížená",N197,0)</f>
        <v>0</v>
      </c>
      <c r="BG197" s="132">
        <f aca="true" t="shared" si="10" ref="BG197:BG202">IF(U197="zákl. prenesená",N197,0)</f>
        <v>0</v>
      </c>
      <c r="BH197" s="132">
        <f aca="true" t="shared" si="11" ref="BH197:BH202">IF(U197="zníž. prenesená",N197,0)</f>
        <v>0</v>
      </c>
      <c r="BI197" s="132">
        <f aca="true" t="shared" si="12" ref="BI197:BI202">IF(U197="nulová",N197,0)</f>
        <v>0</v>
      </c>
      <c r="BJ197" s="14" t="s">
        <v>155</v>
      </c>
      <c r="BK197" s="132">
        <f aca="true" t="shared" si="13" ref="BK197:BK202">ROUND(L197*K197,2)</f>
        <v>0</v>
      </c>
      <c r="BL197" s="14" t="s">
        <v>154</v>
      </c>
      <c r="BM197" s="14" t="s">
        <v>280</v>
      </c>
    </row>
    <row r="198" spans="2:65" s="1" customFormat="1" ht="22.5" customHeight="1">
      <c r="B198" s="128"/>
      <c r="C198" s="144" t="s">
        <v>284</v>
      </c>
      <c r="D198" s="144" t="s">
        <v>252</v>
      </c>
      <c r="E198" s="145" t="s">
        <v>1137</v>
      </c>
      <c r="F198" s="276" t="s">
        <v>1652</v>
      </c>
      <c r="G198" s="277"/>
      <c r="H198" s="277"/>
      <c r="I198" s="277"/>
      <c r="J198" s="146" t="s">
        <v>183</v>
      </c>
      <c r="K198" s="147">
        <v>2</v>
      </c>
      <c r="L198" s="278"/>
      <c r="M198" s="277"/>
      <c r="N198" s="278">
        <f t="shared" si="7"/>
        <v>0</v>
      </c>
      <c r="O198" s="271"/>
      <c r="P198" s="271"/>
      <c r="Q198" s="271"/>
      <c r="R198" s="129"/>
      <c r="S198" s="229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44"/>
      <c r="AF198" s="144"/>
      <c r="AG198" s="145"/>
      <c r="AH198" s="276"/>
      <c r="AI198" s="277"/>
      <c r="AJ198" s="277"/>
      <c r="AK198" s="277"/>
      <c r="AL198" s="146"/>
      <c r="AM198" s="147"/>
      <c r="AN198" s="278"/>
      <c r="AO198" s="277"/>
      <c r="AP198" s="278"/>
      <c r="AQ198" s="271"/>
      <c r="AR198" s="271"/>
      <c r="AS198" s="271"/>
      <c r="AT198" s="14" t="s">
        <v>252</v>
      </c>
      <c r="AU198" s="14" t="s">
        <v>160</v>
      </c>
      <c r="AY198" s="14" t="s">
        <v>149</v>
      </c>
      <c r="BE198" s="132">
        <f t="shared" si="8"/>
        <v>0</v>
      </c>
      <c r="BF198" s="132">
        <f t="shared" si="9"/>
        <v>0</v>
      </c>
      <c r="BG198" s="132">
        <f t="shared" si="10"/>
        <v>0</v>
      </c>
      <c r="BH198" s="132">
        <f t="shared" si="11"/>
        <v>0</v>
      </c>
      <c r="BI198" s="132">
        <f t="shared" si="12"/>
        <v>0</v>
      </c>
      <c r="BJ198" s="14" t="s">
        <v>155</v>
      </c>
      <c r="BK198" s="132">
        <f t="shared" si="13"/>
        <v>0</v>
      </c>
      <c r="BL198" s="14" t="s">
        <v>154</v>
      </c>
      <c r="BM198" s="14" t="s">
        <v>284</v>
      </c>
    </row>
    <row r="199" spans="2:65" s="1" customFormat="1" ht="22.5" customHeight="1">
      <c r="B199" s="128"/>
      <c r="C199" s="144" t="s">
        <v>288</v>
      </c>
      <c r="D199" s="144" t="s">
        <v>252</v>
      </c>
      <c r="E199" s="145" t="s">
        <v>1082</v>
      </c>
      <c r="F199" s="276" t="s">
        <v>1679</v>
      </c>
      <c r="G199" s="277"/>
      <c r="H199" s="277"/>
      <c r="I199" s="277"/>
      <c r="J199" s="146" t="s">
        <v>183</v>
      </c>
      <c r="K199" s="147">
        <v>2</v>
      </c>
      <c r="L199" s="278"/>
      <c r="M199" s="277"/>
      <c r="N199" s="278">
        <f t="shared" si="7"/>
        <v>0</v>
      </c>
      <c r="O199" s="271"/>
      <c r="P199" s="271"/>
      <c r="Q199" s="271"/>
      <c r="R199" s="129"/>
      <c r="S199" s="229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44"/>
      <c r="AF199" s="144"/>
      <c r="AG199" s="145"/>
      <c r="AH199" s="276"/>
      <c r="AI199" s="277"/>
      <c r="AJ199" s="277"/>
      <c r="AK199" s="277"/>
      <c r="AL199" s="146"/>
      <c r="AM199" s="147"/>
      <c r="AN199" s="278"/>
      <c r="AO199" s="277"/>
      <c r="AP199" s="278"/>
      <c r="AQ199" s="271"/>
      <c r="AR199" s="271"/>
      <c r="AS199" s="271"/>
      <c r="AT199" s="14" t="s">
        <v>252</v>
      </c>
      <c r="AU199" s="14" t="s">
        <v>160</v>
      </c>
      <c r="AY199" s="14" t="s">
        <v>149</v>
      </c>
      <c r="BE199" s="132">
        <f t="shared" si="8"/>
        <v>0</v>
      </c>
      <c r="BF199" s="132">
        <f t="shared" si="9"/>
        <v>0</v>
      </c>
      <c r="BG199" s="132">
        <f t="shared" si="10"/>
        <v>0</v>
      </c>
      <c r="BH199" s="132">
        <f t="shared" si="11"/>
        <v>0</v>
      </c>
      <c r="BI199" s="132">
        <f t="shared" si="12"/>
        <v>0</v>
      </c>
      <c r="BJ199" s="14" t="s">
        <v>155</v>
      </c>
      <c r="BK199" s="132">
        <f t="shared" si="13"/>
        <v>0</v>
      </c>
      <c r="BL199" s="14" t="s">
        <v>154</v>
      </c>
      <c r="BM199" s="14" t="s">
        <v>288</v>
      </c>
    </row>
    <row r="200" spans="2:65" s="1" customFormat="1" ht="22.5" customHeight="1">
      <c r="B200" s="128"/>
      <c r="C200" s="144" t="s">
        <v>292</v>
      </c>
      <c r="D200" s="144" t="s">
        <v>252</v>
      </c>
      <c r="E200" s="145" t="s">
        <v>1138</v>
      </c>
      <c r="F200" s="276" t="s">
        <v>1139</v>
      </c>
      <c r="G200" s="277"/>
      <c r="H200" s="277"/>
      <c r="I200" s="277"/>
      <c r="J200" s="146" t="s">
        <v>183</v>
      </c>
      <c r="K200" s="147">
        <v>4</v>
      </c>
      <c r="L200" s="278"/>
      <c r="M200" s="277"/>
      <c r="N200" s="278">
        <f t="shared" si="7"/>
        <v>0</v>
      </c>
      <c r="O200" s="271"/>
      <c r="P200" s="271"/>
      <c r="Q200" s="271"/>
      <c r="R200" s="129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44"/>
      <c r="AF200" s="144"/>
      <c r="AG200" s="145"/>
      <c r="AH200" s="276"/>
      <c r="AI200" s="277"/>
      <c r="AJ200" s="277"/>
      <c r="AK200" s="277"/>
      <c r="AL200" s="146"/>
      <c r="AM200" s="147"/>
      <c r="AN200" s="278"/>
      <c r="AO200" s="277"/>
      <c r="AP200" s="278"/>
      <c r="AQ200" s="271"/>
      <c r="AR200" s="271"/>
      <c r="AS200" s="271"/>
      <c r="AT200" s="14" t="s">
        <v>252</v>
      </c>
      <c r="AU200" s="14" t="s">
        <v>160</v>
      </c>
      <c r="AY200" s="14" t="s">
        <v>149</v>
      </c>
      <c r="BE200" s="132">
        <f t="shared" si="8"/>
        <v>0</v>
      </c>
      <c r="BF200" s="132">
        <f t="shared" si="9"/>
        <v>0</v>
      </c>
      <c r="BG200" s="132">
        <f t="shared" si="10"/>
        <v>0</v>
      </c>
      <c r="BH200" s="132">
        <f t="shared" si="11"/>
        <v>0</v>
      </c>
      <c r="BI200" s="132">
        <f t="shared" si="12"/>
        <v>0</v>
      </c>
      <c r="BJ200" s="14" t="s">
        <v>155</v>
      </c>
      <c r="BK200" s="132">
        <f t="shared" si="13"/>
        <v>0</v>
      </c>
      <c r="BL200" s="14" t="s">
        <v>154</v>
      </c>
      <c r="BM200" s="14" t="s">
        <v>292</v>
      </c>
    </row>
    <row r="201" spans="2:65" s="1" customFormat="1" ht="22.5" customHeight="1">
      <c r="B201" s="128"/>
      <c r="C201" s="144" t="s">
        <v>296</v>
      </c>
      <c r="D201" s="144" t="s">
        <v>252</v>
      </c>
      <c r="E201" s="145" t="s">
        <v>1140</v>
      </c>
      <c r="F201" s="276" t="s">
        <v>1141</v>
      </c>
      <c r="G201" s="277"/>
      <c r="H201" s="277"/>
      <c r="I201" s="277"/>
      <c r="J201" s="146" t="s">
        <v>183</v>
      </c>
      <c r="K201" s="147">
        <v>2</v>
      </c>
      <c r="L201" s="278"/>
      <c r="M201" s="277"/>
      <c r="N201" s="278">
        <f t="shared" si="7"/>
        <v>0</v>
      </c>
      <c r="O201" s="271"/>
      <c r="P201" s="271"/>
      <c r="Q201" s="271"/>
      <c r="R201" s="129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44"/>
      <c r="AF201" s="144"/>
      <c r="AG201" s="145"/>
      <c r="AH201" s="276"/>
      <c r="AI201" s="277"/>
      <c r="AJ201" s="277"/>
      <c r="AK201" s="277"/>
      <c r="AL201" s="146"/>
      <c r="AM201" s="147"/>
      <c r="AN201" s="278"/>
      <c r="AO201" s="277"/>
      <c r="AP201" s="278"/>
      <c r="AQ201" s="271"/>
      <c r="AR201" s="271"/>
      <c r="AS201" s="271"/>
      <c r="AT201" s="14" t="s">
        <v>252</v>
      </c>
      <c r="AU201" s="14" t="s">
        <v>160</v>
      </c>
      <c r="AY201" s="14" t="s">
        <v>149</v>
      </c>
      <c r="BE201" s="132">
        <f t="shared" si="8"/>
        <v>0</v>
      </c>
      <c r="BF201" s="132">
        <f t="shared" si="9"/>
        <v>0</v>
      </c>
      <c r="BG201" s="132">
        <f t="shared" si="10"/>
        <v>0</v>
      </c>
      <c r="BH201" s="132">
        <f t="shared" si="11"/>
        <v>0</v>
      </c>
      <c r="BI201" s="132">
        <f t="shared" si="12"/>
        <v>0</v>
      </c>
      <c r="BJ201" s="14" t="s">
        <v>155</v>
      </c>
      <c r="BK201" s="132">
        <f t="shared" si="13"/>
        <v>0</v>
      </c>
      <c r="BL201" s="14" t="s">
        <v>154</v>
      </c>
      <c r="BM201" s="14" t="s">
        <v>296</v>
      </c>
    </row>
    <row r="202" spans="2:65" s="1" customFormat="1" ht="31.5" customHeight="1">
      <c r="B202" s="128"/>
      <c r="C202" s="144" t="s">
        <v>300</v>
      </c>
      <c r="D202" s="144" t="s">
        <v>252</v>
      </c>
      <c r="E202" s="145" t="s">
        <v>1087</v>
      </c>
      <c r="F202" s="276" t="s">
        <v>1088</v>
      </c>
      <c r="G202" s="277"/>
      <c r="H202" s="277"/>
      <c r="I202" s="277"/>
      <c r="J202" s="146" t="s">
        <v>210</v>
      </c>
      <c r="K202" s="147">
        <v>1</v>
      </c>
      <c r="L202" s="278"/>
      <c r="M202" s="277"/>
      <c r="N202" s="278">
        <f t="shared" si="7"/>
        <v>0</v>
      </c>
      <c r="O202" s="271"/>
      <c r="P202" s="271"/>
      <c r="Q202" s="271"/>
      <c r="R202" s="129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44"/>
      <c r="AF202" s="144"/>
      <c r="AG202" s="145"/>
      <c r="AH202" s="276"/>
      <c r="AI202" s="277"/>
      <c r="AJ202" s="277"/>
      <c r="AK202" s="277"/>
      <c r="AL202" s="146"/>
      <c r="AM202" s="147"/>
      <c r="AN202" s="278"/>
      <c r="AO202" s="277"/>
      <c r="AP202" s="278"/>
      <c r="AQ202" s="271"/>
      <c r="AR202" s="271"/>
      <c r="AS202" s="271"/>
      <c r="AT202" s="14" t="s">
        <v>252</v>
      </c>
      <c r="AU202" s="14" t="s">
        <v>160</v>
      </c>
      <c r="AY202" s="14" t="s">
        <v>149</v>
      </c>
      <c r="BE202" s="132">
        <f t="shared" si="8"/>
        <v>0</v>
      </c>
      <c r="BF202" s="132">
        <f t="shared" si="9"/>
        <v>0</v>
      </c>
      <c r="BG202" s="132">
        <f t="shared" si="10"/>
        <v>0</v>
      </c>
      <c r="BH202" s="132">
        <f t="shared" si="11"/>
        <v>0</v>
      </c>
      <c r="BI202" s="132">
        <f t="shared" si="12"/>
        <v>0</v>
      </c>
      <c r="BJ202" s="14" t="s">
        <v>155</v>
      </c>
      <c r="BK202" s="132">
        <f t="shared" si="13"/>
        <v>0</v>
      </c>
      <c r="BL202" s="14" t="s">
        <v>154</v>
      </c>
      <c r="BM202" s="14" t="s">
        <v>300</v>
      </c>
    </row>
    <row r="203" spans="2:63" s="9" customFormat="1" ht="21.75" customHeight="1">
      <c r="B203" s="119"/>
      <c r="C203" s="136"/>
      <c r="D203" s="138" t="s">
        <v>1056</v>
      </c>
      <c r="E203" s="138"/>
      <c r="F203" s="138"/>
      <c r="G203" s="138"/>
      <c r="H203" s="138"/>
      <c r="I203" s="138"/>
      <c r="J203" s="138"/>
      <c r="K203" s="138"/>
      <c r="L203" s="138"/>
      <c r="M203" s="138"/>
      <c r="N203" s="274">
        <f>BK203</f>
        <v>0</v>
      </c>
      <c r="O203" s="275"/>
      <c r="P203" s="275"/>
      <c r="Q203" s="275"/>
      <c r="R203" s="12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36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274"/>
      <c r="AQ203" s="275"/>
      <c r="AR203" s="275"/>
      <c r="AS203" s="275"/>
      <c r="AT203" s="126" t="s">
        <v>71</v>
      </c>
      <c r="AU203" s="126" t="s">
        <v>155</v>
      </c>
      <c r="AY203" s="125" t="s">
        <v>149</v>
      </c>
      <c r="BK203" s="127">
        <f>BK204</f>
        <v>0</v>
      </c>
    </row>
    <row r="204" spans="2:65" s="1" customFormat="1" ht="22.5" customHeight="1">
      <c r="B204" s="128"/>
      <c r="C204" s="144" t="s">
        <v>304</v>
      </c>
      <c r="D204" s="144" t="s">
        <v>252</v>
      </c>
      <c r="E204" s="145" t="s">
        <v>1124</v>
      </c>
      <c r="F204" s="276" t="s">
        <v>1125</v>
      </c>
      <c r="G204" s="277"/>
      <c r="H204" s="277"/>
      <c r="I204" s="277"/>
      <c r="J204" s="146" t="s">
        <v>183</v>
      </c>
      <c r="K204" s="147">
        <v>4</v>
      </c>
      <c r="L204" s="278"/>
      <c r="M204" s="277"/>
      <c r="N204" s="278">
        <f>ROUND(L204*K204,2)</f>
        <v>0</v>
      </c>
      <c r="O204" s="271"/>
      <c r="P204" s="271"/>
      <c r="Q204" s="271"/>
      <c r="R204" s="129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44"/>
      <c r="AF204" s="144"/>
      <c r="AG204" s="145"/>
      <c r="AH204" s="276"/>
      <c r="AI204" s="277"/>
      <c r="AJ204" s="277"/>
      <c r="AK204" s="277"/>
      <c r="AL204" s="146"/>
      <c r="AM204" s="147"/>
      <c r="AN204" s="278"/>
      <c r="AO204" s="277"/>
      <c r="AP204" s="278"/>
      <c r="AQ204" s="271"/>
      <c r="AR204" s="271"/>
      <c r="AS204" s="271"/>
      <c r="AT204" s="14" t="s">
        <v>252</v>
      </c>
      <c r="AU204" s="14" t="s">
        <v>160</v>
      </c>
      <c r="AY204" s="14" t="s">
        <v>149</v>
      </c>
      <c r="BE204" s="132">
        <f>IF(U204="základná",N204,0)</f>
        <v>0</v>
      </c>
      <c r="BF204" s="132">
        <f>IF(U204="znížená",N204,0)</f>
        <v>0</v>
      </c>
      <c r="BG204" s="132">
        <f>IF(U204="zákl. prenesená",N204,0)</f>
        <v>0</v>
      </c>
      <c r="BH204" s="132">
        <f>IF(U204="zníž. prenesená",N204,0)</f>
        <v>0</v>
      </c>
      <c r="BI204" s="132">
        <f>IF(U204="nulová",N204,0)</f>
        <v>0</v>
      </c>
      <c r="BJ204" s="14" t="s">
        <v>155</v>
      </c>
      <c r="BK204" s="132">
        <f>ROUND(L204*K204,2)</f>
        <v>0</v>
      </c>
      <c r="BL204" s="14" t="s">
        <v>154</v>
      </c>
      <c r="BM204" s="14" t="s">
        <v>304</v>
      </c>
    </row>
    <row r="205" spans="2:63" s="9" customFormat="1" ht="21.75" customHeight="1">
      <c r="B205" s="119"/>
      <c r="C205" s="136"/>
      <c r="D205" s="138" t="s">
        <v>1057</v>
      </c>
      <c r="E205" s="138"/>
      <c r="F205" s="138"/>
      <c r="G205" s="138"/>
      <c r="H205" s="138"/>
      <c r="I205" s="138"/>
      <c r="J205" s="138"/>
      <c r="K205" s="138"/>
      <c r="L205" s="138"/>
      <c r="M205" s="138"/>
      <c r="N205" s="274">
        <f>BK205</f>
        <v>0</v>
      </c>
      <c r="O205" s="275"/>
      <c r="P205" s="275"/>
      <c r="Q205" s="275"/>
      <c r="R205" s="12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36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274"/>
      <c r="AQ205" s="275"/>
      <c r="AR205" s="275"/>
      <c r="AS205" s="275"/>
      <c r="AT205" s="126" t="s">
        <v>71</v>
      </c>
      <c r="AU205" s="126" t="s">
        <v>155</v>
      </c>
      <c r="AY205" s="125" t="s">
        <v>149</v>
      </c>
      <c r="BK205" s="127">
        <f>BK206</f>
        <v>0</v>
      </c>
    </row>
    <row r="206" spans="2:65" s="1" customFormat="1" ht="22.5" customHeight="1">
      <c r="B206" s="128"/>
      <c r="C206" s="144" t="s">
        <v>308</v>
      </c>
      <c r="D206" s="144" t="s">
        <v>252</v>
      </c>
      <c r="E206" s="145" t="s">
        <v>1142</v>
      </c>
      <c r="F206" s="276" t="s">
        <v>1143</v>
      </c>
      <c r="G206" s="277"/>
      <c r="H206" s="277"/>
      <c r="I206" s="277"/>
      <c r="J206" s="146" t="s">
        <v>183</v>
      </c>
      <c r="K206" s="147">
        <v>4</v>
      </c>
      <c r="L206" s="278"/>
      <c r="M206" s="277"/>
      <c r="N206" s="278">
        <f>ROUND(L206*K206,2)</f>
        <v>0</v>
      </c>
      <c r="O206" s="271"/>
      <c r="P206" s="271"/>
      <c r="Q206" s="271"/>
      <c r="R206" s="129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44"/>
      <c r="AF206" s="144"/>
      <c r="AG206" s="145"/>
      <c r="AH206" s="276"/>
      <c r="AI206" s="277"/>
      <c r="AJ206" s="277"/>
      <c r="AK206" s="277"/>
      <c r="AL206" s="146"/>
      <c r="AM206" s="147"/>
      <c r="AN206" s="278"/>
      <c r="AO206" s="277"/>
      <c r="AP206" s="278"/>
      <c r="AQ206" s="271"/>
      <c r="AR206" s="271"/>
      <c r="AS206" s="271"/>
      <c r="AT206" s="14" t="s">
        <v>252</v>
      </c>
      <c r="AU206" s="14" t="s">
        <v>160</v>
      </c>
      <c r="AY206" s="14" t="s">
        <v>149</v>
      </c>
      <c r="BE206" s="132">
        <f>IF(U206="základná",N206,0)</f>
        <v>0</v>
      </c>
      <c r="BF206" s="132">
        <f>IF(U206="znížená",N206,0)</f>
        <v>0</v>
      </c>
      <c r="BG206" s="132">
        <f>IF(U206="zákl. prenesená",N206,0)</f>
        <v>0</v>
      </c>
      <c r="BH206" s="132">
        <f>IF(U206="zníž. prenesená",N206,0)</f>
        <v>0</v>
      </c>
      <c r="BI206" s="132">
        <f>IF(U206="nulová",N206,0)</f>
        <v>0</v>
      </c>
      <c r="BJ206" s="14" t="s">
        <v>155</v>
      </c>
      <c r="BK206" s="132">
        <f>ROUND(L206*K206,2)</f>
        <v>0</v>
      </c>
      <c r="BL206" s="14" t="s">
        <v>154</v>
      </c>
      <c r="BM206" s="14" t="s">
        <v>308</v>
      </c>
    </row>
    <row r="207" spans="2:63" s="9" customFormat="1" ht="21.75" customHeight="1">
      <c r="B207" s="119"/>
      <c r="C207" s="136"/>
      <c r="D207" s="138" t="s">
        <v>1058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274">
        <f>BK207</f>
        <v>0</v>
      </c>
      <c r="O207" s="275"/>
      <c r="P207" s="275"/>
      <c r="Q207" s="275"/>
      <c r="R207" s="12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36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274"/>
      <c r="AQ207" s="275"/>
      <c r="AR207" s="275"/>
      <c r="AS207" s="275"/>
      <c r="AT207" s="126" t="s">
        <v>71</v>
      </c>
      <c r="AU207" s="126" t="s">
        <v>155</v>
      </c>
      <c r="AY207" s="125" t="s">
        <v>149</v>
      </c>
      <c r="BK207" s="127">
        <f>SUM(BK208:BK212)</f>
        <v>0</v>
      </c>
    </row>
    <row r="208" spans="2:65" s="1" customFormat="1" ht="22.5" customHeight="1">
      <c r="B208" s="128"/>
      <c r="C208" s="144" t="s">
        <v>312</v>
      </c>
      <c r="D208" s="144" t="s">
        <v>252</v>
      </c>
      <c r="E208" s="145" t="s">
        <v>1144</v>
      </c>
      <c r="F208" s="276" t="s">
        <v>1145</v>
      </c>
      <c r="G208" s="277"/>
      <c r="H208" s="277"/>
      <c r="I208" s="277"/>
      <c r="J208" s="146" t="s">
        <v>1095</v>
      </c>
      <c r="K208" s="147">
        <v>40</v>
      </c>
      <c r="L208" s="278"/>
      <c r="M208" s="277"/>
      <c r="N208" s="278">
        <f>ROUND(L208*K208,2)</f>
        <v>0</v>
      </c>
      <c r="O208" s="271"/>
      <c r="P208" s="271"/>
      <c r="Q208" s="271"/>
      <c r="R208" s="129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44"/>
      <c r="AF208" s="144"/>
      <c r="AG208" s="145"/>
      <c r="AH208" s="276"/>
      <c r="AI208" s="277"/>
      <c r="AJ208" s="277"/>
      <c r="AK208" s="277"/>
      <c r="AL208" s="146"/>
      <c r="AM208" s="147"/>
      <c r="AN208" s="278"/>
      <c r="AO208" s="277"/>
      <c r="AP208" s="278"/>
      <c r="AQ208" s="271"/>
      <c r="AR208" s="271"/>
      <c r="AS208" s="271"/>
      <c r="AT208" s="14" t="s">
        <v>252</v>
      </c>
      <c r="AU208" s="14" t="s">
        <v>160</v>
      </c>
      <c r="AY208" s="14" t="s">
        <v>149</v>
      </c>
      <c r="BE208" s="132">
        <f>IF(U208="základná",N208,0)</f>
        <v>0</v>
      </c>
      <c r="BF208" s="132">
        <f>IF(U208="znížená",N208,0)</f>
        <v>0</v>
      </c>
      <c r="BG208" s="132">
        <f>IF(U208="zákl. prenesená",N208,0)</f>
        <v>0</v>
      </c>
      <c r="BH208" s="132">
        <f>IF(U208="zníž. prenesená",N208,0)</f>
        <v>0</v>
      </c>
      <c r="BI208" s="132">
        <f>IF(U208="nulová",N208,0)</f>
        <v>0</v>
      </c>
      <c r="BJ208" s="14" t="s">
        <v>155</v>
      </c>
      <c r="BK208" s="132">
        <f>ROUND(L208*K208,2)</f>
        <v>0</v>
      </c>
      <c r="BL208" s="14" t="s">
        <v>154</v>
      </c>
      <c r="BM208" s="14" t="s">
        <v>312</v>
      </c>
    </row>
    <row r="209" spans="2:65" s="1" customFormat="1" ht="22.5" customHeight="1">
      <c r="B209" s="128"/>
      <c r="C209" s="144" t="s">
        <v>316</v>
      </c>
      <c r="D209" s="144" t="s">
        <v>252</v>
      </c>
      <c r="E209" s="145" t="s">
        <v>1146</v>
      </c>
      <c r="F209" s="276" t="s">
        <v>1147</v>
      </c>
      <c r="G209" s="277"/>
      <c r="H209" s="277"/>
      <c r="I209" s="277"/>
      <c r="J209" s="146" t="s">
        <v>1095</v>
      </c>
      <c r="K209" s="147">
        <v>4</v>
      </c>
      <c r="L209" s="278"/>
      <c r="M209" s="277"/>
      <c r="N209" s="278">
        <f>ROUND(L209*K209,2)</f>
        <v>0</v>
      </c>
      <c r="O209" s="271"/>
      <c r="P209" s="271"/>
      <c r="Q209" s="271"/>
      <c r="R209" s="129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44"/>
      <c r="AF209" s="144"/>
      <c r="AG209" s="145"/>
      <c r="AH209" s="276"/>
      <c r="AI209" s="277"/>
      <c r="AJ209" s="277"/>
      <c r="AK209" s="277"/>
      <c r="AL209" s="146"/>
      <c r="AM209" s="147"/>
      <c r="AN209" s="278"/>
      <c r="AO209" s="277"/>
      <c r="AP209" s="278"/>
      <c r="AQ209" s="271"/>
      <c r="AR209" s="271"/>
      <c r="AS209" s="271"/>
      <c r="AT209" s="14" t="s">
        <v>252</v>
      </c>
      <c r="AU209" s="14" t="s">
        <v>160</v>
      </c>
      <c r="AY209" s="14" t="s">
        <v>149</v>
      </c>
      <c r="BE209" s="132">
        <f>IF(U209="základná",N209,0)</f>
        <v>0</v>
      </c>
      <c r="BF209" s="132">
        <f>IF(U209="znížená",N209,0)</f>
        <v>0</v>
      </c>
      <c r="BG209" s="132">
        <f>IF(U209="zákl. prenesená",N209,0)</f>
        <v>0</v>
      </c>
      <c r="BH209" s="132">
        <f>IF(U209="zníž. prenesená",N209,0)</f>
        <v>0</v>
      </c>
      <c r="BI209" s="132">
        <f>IF(U209="nulová",N209,0)</f>
        <v>0</v>
      </c>
      <c r="BJ209" s="14" t="s">
        <v>155</v>
      </c>
      <c r="BK209" s="132">
        <f>ROUND(L209*K209,2)</f>
        <v>0</v>
      </c>
      <c r="BL209" s="14" t="s">
        <v>154</v>
      </c>
      <c r="BM209" s="14" t="s">
        <v>316</v>
      </c>
    </row>
    <row r="210" spans="2:65" s="1" customFormat="1" ht="22.5" customHeight="1">
      <c r="B210" s="128"/>
      <c r="C210" s="144" t="s">
        <v>320</v>
      </c>
      <c r="D210" s="144" t="s">
        <v>252</v>
      </c>
      <c r="E210" s="145" t="s">
        <v>1126</v>
      </c>
      <c r="F210" s="276" t="s">
        <v>1127</v>
      </c>
      <c r="G210" s="277"/>
      <c r="H210" s="277"/>
      <c r="I210" s="277"/>
      <c r="J210" s="146" t="s">
        <v>1095</v>
      </c>
      <c r="K210" s="147">
        <v>10</v>
      </c>
      <c r="L210" s="278"/>
      <c r="M210" s="277"/>
      <c r="N210" s="278">
        <f>ROUND(L210*K210,2)</f>
        <v>0</v>
      </c>
      <c r="O210" s="271"/>
      <c r="P210" s="271"/>
      <c r="Q210" s="271"/>
      <c r="R210" s="129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44"/>
      <c r="AF210" s="144"/>
      <c r="AG210" s="145"/>
      <c r="AH210" s="276"/>
      <c r="AI210" s="277"/>
      <c r="AJ210" s="277"/>
      <c r="AK210" s="277"/>
      <c r="AL210" s="146"/>
      <c r="AM210" s="147"/>
      <c r="AN210" s="278"/>
      <c r="AO210" s="277"/>
      <c r="AP210" s="278"/>
      <c r="AQ210" s="271"/>
      <c r="AR210" s="271"/>
      <c r="AS210" s="271"/>
      <c r="AT210" s="14" t="s">
        <v>252</v>
      </c>
      <c r="AU210" s="14" t="s">
        <v>160</v>
      </c>
      <c r="AY210" s="14" t="s">
        <v>149</v>
      </c>
      <c r="BE210" s="132">
        <f>IF(U210="základná",N210,0)</f>
        <v>0</v>
      </c>
      <c r="BF210" s="132">
        <f>IF(U210="znížená",N210,0)</f>
        <v>0</v>
      </c>
      <c r="BG210" s="132">
        <f>IF(U210="zákl. prenesená",N210,0)</f>
        <v>0</v>
      </c>
      <c r="BH210" s="132">
        <f>IF(U210="zníž. prenesená",N210,0)</f>
        <v>0</v>
      </c>
      <c r="BI210" s="132">
        <f>IF(U210="nulová",N210,0)</f>
        <v>0</v>
      </c>
      <c r="BJ210" s="14" t="s">
        <v>155</v>
      </c>
      <c r="BK210" s="132">
        <f>ROUND(L210*K210,2)</f>
        <v>0</v>
      </c>
      <c r="BL210" s="14" t="s">
        <v>154</v>
      </c>
      <c r="BM210" s="14" t="s">
        <v>320</v>
      </c>
    </row>
    <row r="211" spans="2:65" s="1" customFormat="1" ht="22.5" customHeight="1">
      <c r="B211" s="128"/>
      <c r="C211" s="144" t="s">
        <v>323</v>
      </c>
      <c r="D211" s="144" t="s">
        <v>252</v>
      </c>
      <c r="E211" s="145" t="s">
        <v>1148</v>
      </c>
      <c r="F211" s="276" t="s">
        <v>1149</v>
      </c>
      <c r="G211" s="277"/>
      <c r="H211" s="277"/>
      <c r="I211" s="277"/>
      <c r="J211" s="146" t="s">
        <v>1095</v>
      </c>
      <c r="K211" s="147">
        <v>4</v>
      </c>
      <c r="L211" s="278"/>
      <c r="M211" s="277"/>
      <c r="N211" s="278">
        <f>ROUND(L211*K211,2)</f>
        <v>0</v>
      </c>
      <c r="O211" s="271"/>
      <c r="P211" s="271"/>
      <c r="Q211" s="271"/>
      <c r="R211" s="129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44"/>
      <c r="AF211" s="144"/>
      <c r="AG211" s="145"/>
      <c r="AH211" s="276"/>
      <c r="AI211" s="277"/>
      <c r="AJ211" s="277"/>
      <c r="AK211" s="277"/>
      <c r="AL211" s="146"/>
      <c r="AM211" s="147"/>
      <c r="AN211" s="278"/>
      <c r="AO211" s="277"/>
      <c r="AP211" s="278"/>
      <c r="AQ211" s="271"/>
      <c r="AR211" s="271"/>
      <c r="AS211" s="271"/>
      <c r="AT211" s="14" t="s">
        <v>252</v>
      </c>
      <c r="AU211" s="14" t="s">
        <v>160</v>
      </c>
      <c r="AY211" s="14" t="s">
        <v>149</v>
      </c>
      <c r="BE211" s="132">
        <f>IF(U211="základná",N211,0)</f>
        <v>0</v>
      </c>
      <c r="BF211" s="132">
        <f>IF(U211="znížená",N211,0)</f>
        <v>0</v>
      </c>
      <c r="BG211" s="132">
        <f>IF(U211="zákl. prenesená",N211,0)</f>
        <v>0</v>
      </c>
      <c r="BH211" s="132">
        <f>IF(U211="zníž. prenesená",N211,0)</f>
        <v>0</v>
      </c>
      <c r="BI211" s="132">
        <f>IF(U211="nulová",N211,0)</f>
        <v>0</v>
      </c>
      <c r="BJ211" s="14" t="s">
        <v>155</v>
      </c>
      <c r="BK211" s="132">
        <f>ROUND(L211*K211,2)</f>
        <v>0</v>
      </c>
      <c r="BL211" s="14" t="s">
        <v>154</v>
      </c>
      <c r="BM211" s="14" t="s">
        <v>323</v>
      </c>
    </row>
    <row r="212" spans="2:65" s="1" customFormat="1" ht="22.5" customHeight="1">
      <c r="B212" s="128"/>
      <c r="C212" s="139" t="s">
        <v>326</v>
      </c>
      <c r="D212" s="139" t="s">
        <v>150</v>
      </c>
      <c r="E212" s="140" t="s">
        <v>1150</v>
      </c>
      <c r="F212" s="270" t="s">
        <v>1151</v>
      </c>
      <c r="G212" s="271"/>
      <c r="H212" s="271"/>
      <c r="I212" s="271"/>
      <c r="J212" s="141" t="s">
        <v>210</v>
      </c>
      <c r="K212" s="142">
        <v>1</v>
      </c>
      <c r="L212" s="272"/>
      <c r="M212" s="271"/>
      <c r="N212" s="272">
        <f>ROUND(L212*K212,2)</f>
        <v>0</v>
      </c>
      <c r="O212" s="271"/>
      <c r="P212" s="271"/>
      <c r="Q212" s="271"/>
      <c r="R212" s="129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39"/>
      <c r="AF212" s="139"/>
      <c r="AG212" s="140"/>
      <c r="AH212" s="270"/>
      <c r="AI212" s="271"/>
      <c r="AJ212" s="271"/>
      <c r="AK212" s="271"/>
      <c r="AL212" s="141"/>
      <c r="AM212" s="142"/>
      <c r="AN212" s="272"/>
      <c r="AO212" s="271"/>
      <c r="AP212" s="272"/>
      <c r="AQ212" s="271"/>
      <c r="AR212" s="271"/>
      <c r="AS212" s="271"/>
      <c r="AT212" s="14" t="s">
        <v>150</v>
      </c>
      <c r="AU212" s="14" t="s">
        <v>160</v>
      </c>
      <c r="AY212" s="14" t="s">
        <v>149</v>
      </c>
      <c r="BE212" s="132">
        <f>IF(U212="základná",N212,0)</f>
        <v>0</v>
      </c>
      <c r="BF212" s="132">
        <f>IF(U212="znížená",N212,0)</f>
        <v>0</v>
      </c>
      <c r="BG212" s="132">
        <f>IF(U212="zákl. prenesená",N212,0)</f>
        <v>0</v>
      </c>
      <c r="BH212" s="132">
        <f>IF(U212="zníž. prenesená",N212,0)</f>
        <v>0</v>
      </c>
      <c r="BI212" s="132">
        <f>IF(U212="nulová",N212,0)</f>
        <v>0</v>
      </c>
      <c r="BJ212" s="14" t="s">
        <v>155</v>
      </c>
      <c r="BK212" s="132">
        <f>ROUND(L212*K212,2)</f>
        <v>0</v>
      </c>
      <c r="BL212" s="14" t="s">
        <v>154</v>
      </c>
      <c r="BM212" s="14" t="s">
        <v>326</v>
      </c>
    </row>
    <row r="213" spans="2:63" s="9" customFormat="1" ht="21.75" customHeight="1">
      <c r="B213" s="119"/>
      <c r="C213" s="136"/>
      <c r="D213" s="138" t="s">
        <v>1071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274">
        <f>BK213</f>
        <v>0</v>
      </c>
      <c r="O213" s="275"/>
      <c r="P213" s="275"/>
      <c r="Q213" s="275"/>
      <c r="R213" s="12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36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274"/>
      <c r="AQ213" s="275"/>
      <c r="AR213" s="275"/>
      <c r="AS213" s="275"/>
      <c r="AT213" s="126" t="s">
        <v>71</v>
      </c>
      <c r="AU213" s="126" t="s">
        <v>155</v>
      </c>
      <c r="AY213" s="125" t="s">
        <v>149</v>
      </c>
      <c r="BK213" s="127">
        <f>BK214</f>
        <v>0</v>
      </c>
    </row>
    <row r="214" spans="2:65" s="1" customFormat="1" ht="31.5" customHeight="1">
      <c r="B214" s="128"/>
      <c r="C214" s="139" t="s">
        <v>330</v>
      </c>
      <c r="D214" s="139" t="s">
        <v>150</v>
      </c>
      <c r="E214" s="140" t="s">
        <v>1152</v>
      </c>
      <c r="F214" s="270" t="s">
        <v>1153</v>
      </c>
      <c r="G214" s="271"/>
      <c r="H214" s="271"/>
      <c r="I214" s="271"/>
      <c r="J214" s="141" t="s">
        <v>203</v>
      </c>
      <c r="K214" s="142">
        <v>10</v>
      </c>
      <c r="L214" s="272"/>
      <c r="M214" s="271"/>
      <c r="N214" s="272">
        <f>ROUND(L214*K214,2)</f>
        <v>0</v>
      </c>
      <c r="O214" s="271"/>
      <c r="P214" s="271"/>
      <c r="Q214" s="271"/>
      <c r="R214" s="129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39"/>
      <c r="AF214" s="139"/>
      <c r="AG214" s="140"/>
      <c r="AH214" s="270"/>
      <c r="AI214" s="271"/>
      <c r="AJ214" s="271"/>
      <c r="AK214" s="271"/>
      <c r="AL214" s="141"/>
      <c r="AM214" s="142"/>
      <c r="AN214" s="272"/>
      <c r="AO214" s="271"/>
      <c r="AP214" s="272"/>
      <c r="AQ214" s="271"/>
      <c r="AR214" s="271"/>
      <c r="AS214" s="271"/>
      <c r="AT214" s="14" t="s">
        <v>150</v>
      </c>
      <c r="AU214" s="14" t="s">
        <v>160</v>
      </c>
      <c r="AY214" s="14" t="s">
        <v>149</v>
      </c>
      <c r="BE214" s="132">
        <f>IF(U214="základná",N214,0)</f>
        <v>0</v>
      </c>
      <c r="BF214" s="132">
        <f>IF(U214="znížená",N214,0)</f>
        <v>0</v>
      </c>
      <c r="BG214" s="132">
        <f>IF(U214="zákl. prenesená",N214,0)</f>
        <v>0</v>
      </c>
      <c r="BH214" s="132">
        <f>IF(U214="zníž. prenesená",N214,0)</f>
        <v>0</v>
      </c>
      <c r="BI214" s="132">
        <f>IF(U214="nulová",N214,0)</f>
        <v>0</v>
      </c>
      <c r="BJ214" s="14" t="s">
        <v>155</v>
      </c>
      <c r="BK214" s="132">
        <f>ROUND(L214*K214,2)</f>
        <v>0</v>
      </c>
      <c r="BL214" s="14" t="s">
        <v>154</v>
      </c>
      <c r="BM214" s="14" t="s">
        <v>330</v>
      </c>
    </row>
    <row r="215" spans="2:63" s="9" customFormat="1" ht="21.75" customHeight="1">
      <c r="B215" s="119"/>
      <c r="C215" s="136"/>
      <c r="D215" s="138" t="s">
        <v>1072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310">
        <f>BK215</f>
        <v>0</v>
      </c>
      <c r="O215" s="311"/>
      <c r="P215" s="311"/>
      <c r="Q215" s="311"/>
      <c r="R215" s="12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36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310"/>
      <c r="AQ215" s="311"/>
      <c r="AR215" s="311"/>
      <c r="AS215" s="311"/>
      <c r="AT215" s="126" t="s">
        <v>71</v>
      </c>
      <c r="AU215" s="126" t="s">
        <v>155</v>
      </c>
      <c r="AY215" s="125" t="s">
        <v>149</v>
      </c>
      <c r="BK215" s="127">
        <v>0</v>
      </c>
    </row>
    <row r="216" spans="2:63" s="9" customFormat="1" ht="14.25" customHeight="1">
      <c r="B216" s="119"/>
      <c r="C216" s="136"/>
      <c r="D216" s="138" t="s">
        <v>1073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312">
        <f>BK216</f>
        <v>0</v>
      </c>
      <c r="O216" s="313"/>
      <c r="P216" s="313"/>
      <c r="Q216" s="313"/>
      <c r="R216" s="12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36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312"/>
      <c r="AQ216" s="313"/>
      <c r="AR216" s="313"/>
      <c r="AS216" s="313"/>
      <c r="AT216" s="126" t="s">
        <v>71</v>
      </c>
      <c r="AU216" s="126" t="s">
        <v>155</v>
      </c>
      <c r="AY216" s="125" t="s">
        <v>149</v>
      </c>
      <c r="BK216" s="127">
        <v>0</v>
      </c>
    </row>
    <row r="217" spans="2:63" s="9" customFormat="1" ht="14.25" customHeight="1">
      <c r="B217" s="119"/>
      <c r="C217" s="136"/>
      <c r="D217" s="138" t="s">
        <v>1074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281">
        <f>BK217</f>
        <v>0</v>
      </c>
      <c r="O217" s="282"/>
      <c r="P217" s="282"/>
      <c r="Q217" s="282"/>
      <c r="R217" s="12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36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281"/>
      <c r="AQ217" s="282"/>
      <c r="AR217" s="282"/>
      <c r="AS217" s="282"/>
      <c r="AT217" s="126" t="s">
        <v>71</v>
      </c>
      <c r="AU217" s="126" t="s">
        <v>155</v>
      </c>
      <c r="AY217" s="125" t="s">
        <v>149</v>
      </c>
      <c r="BK217" s="127">
        <f>BK218</f>
        <v>0</v>
      </c>
    </row>
    <row r="218" spans="2:65" s="1" customFormat="1" ht="31.5" customHeight="1">
      <c r="B218" s="128"/>
      <c r="C218" s="144" t="s">
        <v>334</v>
      </c>
      <c r="D218" s="144" t="s">
        <v>252</v>
      </c>
      <c r="E218" s="145" t="s">
        <v>1154</v>
      </c>
      <c r="F218" s="276" t="s">
        <v>1155</v>
      </c>
      <c r="G218" s="277"/>
      <c r="H218" s="277"/>
      <c r="I218" s="277"/>
      <c r="J218" s="146" t="s">
        <v>809</v>
      </c>
      <c r="K218" s="147">
        <v>200</v>
      </c>
      <c r="L218" s="278"/>
      <c r="M218" s="277"/>
      <c r="N218" s="278">
        <f>ROUND(L218*K218,2)</f>
        <v>0</v>
      </c>
      <c r="O218" s="271"/>
      <c r="P218" s="271"/>
      <c r="Q218" s="271"/>
      <c r="R218" s="129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44"/>
      <c r="AF218" s="144"/>
      <c r="AG218" s="145"/>
      <c r="AH218" s="276"/>
      <c r="AI218" s="277"/>
      <c r="AJ218" s="277"/>
      <c r="AK218" s="277"/>
      <c r="AL218" s="146"/>
      <c r="AM218" s="147"/>
      <c r="AN218" s="278"/>
      <c r="AO218" s="277"/>
      <c r="AP218" s="278"/>
      <c r="AQ218" s="271"/>
      <c r="AR218" s="271"/>
      <c r="AS218" s="271"/>
      <c r="AT218" s="14" t="s">
        <v>252</v>
      </c>
      <c r="AU218" s="14" t="s">
        <v>160</v>
      </c>
      <c r="AY218" s="14" t="s">
        <v>149</v>
      </c>
      <c r="BE218" s="132">
        <f>IF(U218="základná",N218,0)</f>
        <v>0</v>
      </c>
      <c r="BF218" s="132">
        <f>IF(U218="znížená",N218,0)</f>
        <v>0</v>
      </c>
      <c r="BG218" s="132">
        <f>IF(U218="zákl. prenesená",N218,0)</f>
        <v>0</v>
      </c>
      <c r="BH218" s="132">
        <f>IF(U218="zníž. prenesená",N218,0)</f>
        <v>0</v>
      </c>
      <c r="BI218" s="132">
        <f>IF(U218="nulová",N218,0)</f>
        <v>0</v>
      </c>
      <c r="BJ218" s="14" t="s">
        <v>155</v>
      </c>
      <c r="BK218" s="132">
        <f>ROUND(L218*K218,2)</f>
        <v>0</v>
      </c>
      <c r="BL218" s="14" t="s">
        <v>154</v>
      </c>
      <c r="BM218" s="14" t="s">
        <v>334</v>
      </c>
    </row>
    <row r="219" spans="2:63" s="9" customFormat="1" ht="21.75" customHeight="1">
      <c r="B219" s="119"/>
      <c r="C219" s="136"/>
      <c r="D219" s="138" t="s">
        <v>1075</v>
      </c>
      <c r="E219" s="138"/>
      <c r="F219" s="138"/>
      <c r="G219" s="138"/>
      <c r="H219" s="138"/>
      <c r="I219" s="138"/>
      <c r="J219" s="138"/>
      <c r="K219" s="138"/>
      <c r="L219" s="138"/>
      <c r="M219" s="138"/>
      <c r="N219" s="274">
        <f>BK219</f>
        <v>0</v>
      </c>
      <c r="O219" s="275"/>
      <c r="P219" s="275"/>
      <c r="Q219" s="275"/>
      <c r="R219" s="12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36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274"/>
      <c r="AQ219" s="275"/>
      <c r="AR219" s="275"/>
      <c r="AS219" s="275"/>
      <c r="AT219" s="126" t="s">
        <v>71</v>
      </c>
      <c r="AU219" s="126" t="s">
        <v>155</v>
      </c>
      <c r="AY219" s="125" t="s">
        <v>149</v>
      </c>
      <c r="BK219" s="127">
        <f>BK220</f>
        <v>0</v>
      </c>
    </row>
    <row r="220" spans="2:65" s="1" customFormat="1" ht="22.5" customHeight="1">
      <c r="B220" s="128"/>
      <c r="C220" s="139" t="s">
        <v>338</v>
      </c>
      <c r="D220" s="139" t="s">
        <v>150</v>
      </c>
      <c r="E220" s="140" t="s">
        <v>1156</v>
      </c>
      <c r="F220" s="270" t="s">
        <v>1157</v>
      </c>
      <c r="G220" s="271"/>
      <c r="H220" s="271"/>
      <c r="I220" s="271"/>
      <c r="J220" s="141" t="s">
        <v>210</v>
      </c>
      <c r="K220" s="142">
        <v>1</v>
      </c>
      <c r="L220" s="272"/>
      <c r="M220" s="271"/>
      <c r="N220" s="272">
        <f>ROUND(L220*K220,2)</f>
        <v>0</v>
      </c>
      <c r="O220" s="271"/>
      <c r="P220" s="271"/>
      <c r="Q220" s="271"/>
      <c r="R220" s="129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39"/>
      <c r="AF220" s="139"/>
      <c r="AG220" s="140"/>
      <c r="AH220" s="270"/>
      <c r="AI220" s="271"/>
      <c r="AJ220" s="271"/>
      <c r="AK220" s="271"/>
      <c r="AL220" s="141"/>
      <c r="AM220" s="142"/>
      <c r="AN220" s="272"/>
      <c r="AO220" s="271"/>
      <c r="AP220" s="272"/>
      <c r="AQ220" s="271"/>
      <c r="AR220" s="271"/>
      <c r="AS220" s="271"/>
      <c r="AT220" s="14" t="s">
        <v>150</v>
      </c>
      <c r="AU220" s="14" t="s">
        <v>160</v>
      </c>
      <c r="AY220" s="14" t="s">
        <v>149</v>
      </c>
      <c r="BE220" s="132">
        <f>IF(U220="základná",N220,0)</f>
        <v>0</v>
      </c>
      <c r="BF220" s="132">
        <f>IF(U220="znížená",N220,0)</f>
        <v>0</v>
      </c>
      <c r="BG220" s="132">
        <f>IF(U220="zákl. prenesená",N220,0)</f>
        <v>0</v>
      </c>
      <c r="BH220" s="132">
        <f>IF(U220="zníž. prenesená",N220,0)</f>
        <v>0</v>
      </c>
      <c r="BI220" s="132">
        <f>IF(U220="nulová",N220,0)</f>
        <v>0</v>
      </c>
      <c r="BJ220" s="14" t="s">
        <v>155</v>
      </c>
      <c r="BK220" s="132">
        <f>ROUND(L220*K220,2)</f>
        <v>0</v>
      </c>
      <c r="BL220" s="14" t="s">
        <v>154</v>
      </c>
      <c r="BM220" s="14" t="s">
        <v>338</v>
      </c>
    </row>
    <row r="221" spans="2:63" s="9" customFormat="1" ht="21.75" customHeight="1">
      <c r="B221" s="119"/>
      <c r="C221" s="136"/>
      <c r="D221" s="138" t="s">
        <v>1076</v>
      </c>
      <c r="E221" s="138"/>
      <c r="F221" s="138"/>
      <c r="G221" s="138"/>
      <c r="H221" s="138"/>
      <c r="I221" s="138"/>
      <c r="J221" s="138"/>
      <c r="K221" s="138"/>
      <c r="L221" s="138"/>
      <c r="M221" s="138"/>
      <c r="N221" s="310">
        <f>BK221</f>
        <v>0</v>
      </c>
      <c r="O221" s="311"/>
      <c r="P221" s="311"/>
      <c r="Q221" s="311"/>
      <c r="R221" s="12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36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310"/>
      <c r="AQ221" s="311"/>
      <c r="AR221" s="311"/>
      <c r="AS221" s="311"/>
      <c r="AT221" s="126" t="s">
        <v>71</v>
      </c>
      <c r="AU221" s="126" t="s">
        <v>155</v>
      </c>
      <c r="AY221" s="125" t="s">
        <v>149</v>
      </c>
      <c r="BK221" s="127">
        <v>0</v>
      </c>
    </row>
    <row r="222" spans="2:63" s="9" customFormat="1" ht="14.25" customHeight="1">
      <c r="B222" s="119"/>
      <c r="C222" s="136"/>
      <c r="D222" s="138" t="s">
        <v>1077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281">
        <f>BK222</f>
        <v>0</v>
      </c>
      <c r="O222" s="282"/>
      <c r="P222" s="282"/>
      <c r="Q222" s="282"/>
      <c r="R222" s="12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36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281"/>
      <c r="AQ222" s="282"/>
      <c r="AR222" s="282"/>
      <c r="AS222" s="282"/>
      <c r="AT222" s="126" t="s">
        <v>71</v>
      </c>
      <c r="AU222" s="126" t="s">
        <v>155</v>
      </c>
      <c r="AY222" s="125" t="s">
        <v>149</v>
      </c>
      <c r="BK222" s="127">
        <f>SUM(BK223:BK225)</f>
        <v>0</v>
      </c>
    </row>
    <row r="223" spans="2:65" s="1" customFormat="1" ht="57" customHeight="1">
      <c r="B223" s="128"/>
      <c r="C223" s="139" t="s">
        <v>342</v>
      </c>
      <c r="D223" s="139" t="s">
        <v>150</v>
      </c>
      <c r="E223" s="140" t="s">
        <v>1158</v>
      </c>
      <c r="F223" s="270" t="s">
        <v>1159</v>
      </c>
      <c r="G223" s="271"/>
      <c r="H223" s="271"/>
      <c r="I223" s="271"/>
      <c r="J223" s="141" t="s">
        <v>1160</v>
      </c>
      <c r="K223" s="142">
        <v>24</v>
      </c>
      <c r="L223" s="272"/>
      <c r="M223" s="271"/>
      <c r="N223" s="272">
        <f>ROUND(L223*K223,2)</f>
        <v>0</v>
      </c>
      <c r="O223" s="271"/>
      <c r="P223" s="271"/>
      <c r="Q223" s="271"/>
      <c r="R223" s="129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39"/>
      <c r="AF223" s="139"/>
      <c r="AG223" s="140"/>
      <c r="AH223" s="270"/>
      <c r="AI223" s="271"/>
      <c r="AJ223" s="271"/>
      <c r="AK223" s="271"/>
      <c r="AL223" s="141"/>
      <c r="AM223" s="142"/>
      <c r="AN223" s="272"/>
      <c r="AO223" s="271"/>
      <c r="AP223" s="272"/>
      <c r="AQ223" s="271"/>
      <c r="AR223" s="271"/>
      <c r="AS223" s="271"/>
      <c r="AT223" s="14" t="s">
        <v>150</v>
      </c>
      <c r="AU223" s="14" t="s">
        <v>160</v>
      </c>
      <c r="AY223" s="14" t="s">
        <v>149</v>
      </c>
      <c r="BE223" s="132">
        <f>IF(U223="základná",N223,0)</f>
        <v>0</v>
      </c>
      <c r="BF223" s="132">
        <f>IF(U223="znížená",N223,0)</f>
        <v>0</v>
      </c>
      <c r="BG223" s="132">
        <f>IF(U223="zákl. prenesená",N223,0)</f>
        <v>0</v>
      </c>
      <c r="BH223" s="132">
        <f>IF(U223="zníž. prenesená",N223,0)</f>
        <v>0</v>
      </c>
      <c r="BI223" s="132">
        <f>IF(U223="nulová",N223,0)</f>
        <v>0</v>
      </c>
      <c r="BJ223" s="14" t="s">
        <v>155</v>
      </c>
      <c r="BK223" s="132">
        <f>ROUND(L223*K223,2)</f>
        <v>0</v>
      </c>
      <c r="BL223" s="14" t="s">
        <v>154</v>
      </c>
      <c r="BM223" s="14" t="s">
        <v>342</v>
      </c>
    </row>
    <row r="224" spans="2:65" s="1" customFormat="1" ht="31.5" customHeight="1">
      <c r="B224" s="128"/>
      <c r="C224" s="139" t="s">
        <v>346</v>
      </c>
      <c r="D224" s="139" t="s">
        <v>150</v>
      </c>
      <c r="E224" s="140" t="s">
        <v>1161</v>
      </c>
      <c r="F224" s="270" t="s">
        <v>1162</v>
      </c>
      <c r="G224" s="271"/>
      <c r="H224" s="271"/>
      <c r="I224" s="271"/>
      <c r="J224" s="141" t="s">
        <v>1160</v>
      </c>
      <c r="K224" s="142">
        <v>16</v>
      </c>
      <c r="L224" s="272"/>
      <c r="M224" s="271"/>
      <c r="N224" s="272">
        <f>ROUND(L224*K224,2)</f>
        <v>0</v>
      </c>
      <c r="O224" s="271"/>
      <c r="P224" s="271"/>
      <c r="Q224" s="271"/>
      <c r="R224" s="129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39"/>
      <c r="AF224" s="139"/>
      <c r="AG224" s="140"/>
      <c r="AH224" s="270"/>
      <c r="AI224" s="271"/>
      <c r="AJ224" s="271"/>
      <c r="AK224" s="271"/>
      <c r="AL224" s="141"/>
      <c r="AM224" s="142"/>
      <c r="AN224" s="272"/>
      <c r="AO224" s="271"/>
      <c r="AP224" s="272"/>
      <c r="AQ224" s="271"/>
      <c r="AR224" s="271"/>
      <c r="AS224" s="271"/>
      <c r="AT224" s="14" t="s">
        <v>150</v>
      </c>
      <c r="AU224" s="14" t="s">
        <v>160</v>
      </c>
      <c r="AY224" s="14" t="s">
        <v>149</v>
      </c>
      <c r="BE224" s="132">
        <f>IF(U224="základná",N224,0)</f>
        <v>0</v>
      </c>
      <c r="BF224" s="132">
        <f>IF(U224="znížená",N224,0)</f>
        <v>0</v>
      </c>
      <c r="BG224" s="132">
        <f>IF(U224="zákl. prenesená",N224,0)</f>
        <v>0</v>
      </c>
      <c r="BH224" s="132">
        <f>IF(U224="zníž. prenesená",N224,0)</f>
        <v>0</v>
      </c>
      <c r="BI224" s="132">
        <f>IF(U224="nulová",N224,0)</f>
        <v>0</v>
      </c>
      <c r="BJ224" s="14" t="s">
        <v>155</v>
      </c>
      <c r="BK224" s="132">
        <f>ROUND(L224*K224,2)</f>
        <v>0</v>
      </c>
      <c r="BL224" s="14" t="s">
        <v>154</v>
      </c>
      <c r="BM224" s="14" t="s">
        <v>346</v>
      </c>
    </row>
    <row r="225" spans="2:65" s="1" customFormat="1" ht="22.5" customHeight="1">
      <c r="B225" s="128"/>
      <c r="C225" s="139" t="s">
        <v>350</v>
      </c>
      <c r="D225" s="139" t="s">
        <v>150</v>
      </c>
      <c r="E225" s="140" t="s">
        <v>1163</v>
      </c>
      <c r="F225" s="270" t="s">
        <v>1164</v>
      </c>
      <c r="G225" s="271"/>
      <c r="H225" s="271"/>
      <c r="I225" s="271"/>
      <c r="J225" s="141" t="s">
        <v>1160</v>
      </c>
      <c r="K225" s="142">
        <v>16</v>
      </c>
      <c r="L225" s="272"/>
      <c r="M225" s="271"/>
      <c r="N225" s="272">
        <f>ROUND(L225*K225,2)</f>
        <v>0</v>
      </c>
      <c r="O225" s="271"/>
      <c r="P225" s="271"/>
      <c r="Q225" s="271"/>
      <c r="R225" s="129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39"/>
      <c r="AF225" s="139"/>
      <c r="AG225" s="140"/>
      <c r="AH225" s="270"/>
      <c r="AI225" s="271"/>
      <c r="AJ225" s="271"/>
      <c r="AK225" s="271"/>
      <c r="AL225" s="141"/>
      <c r="AM225" s="142"/>
      <c r="AN225" s="272"/>
      <c r="AO225" s="271"/>
      <c r="AP225" s="272"/>
      <c r="AQ225" s="271"/>
      <c r="AR225" s="271"/>
      <c r="AS225" s="271"/>
      <c r="AT225" s="14" t="s">
        <v>150</v>
      </c>
      <c r="AU225" s="14" t="s">
        <v>160</v>
      </c>
      <c r="AY225" s="14" t="s">
        <v>149</v>
      </c>
      <c r="BE225" s="132">
        <f>IF(U225="základná",N225,0)</f>
        <v>0</v>
      </c>
      <c r="BF225" s="132">
        <f>IF(U225="znížená",N225,0)</f>
        <v>0</v>
      </c>
      <c r="BG225" s="132">
        <f>IF(U225="zákl. prenesená",N225,0)</f>
        <v>0</v>
      </c>
      <c r="BH225" s="132">
        <f>IF(U225="zníž. prenesená",N225,0)</f>
        <v>0</v>
      </c>
      <c r="BI225" s="132">
        <f>IF(U225="nulová",N225,0)</f>
        <v>0</v>
      </c>
      <c r="BJ225" s="14" t="s">
        <v>155</v>
      </c>
      <c r="BK225" s="132">
        <f>ROUND(L225*K225,2)</f>
        <v>0</v>
      </c>
      <c r="BL225" s="14" t="s">
        <v>154</v>
      </c>
      <c r="BM225" s="14" t="s">
        <v>350</v>
      </c>
    </row>
    <row r="226" spans="2:18" s="1" customFormat="1" ht="6.75" customHeight="1"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4"/>
    </row>
  </sheetData>
  <sheetProtection/>
  <mergeCells count="456">
    <mergeCell ref="N219:Q219"/>
    <mergeCell ref="N221:Q221"/>
    <mergeCell ref="N222:Q222"/>
    <mergeCell ref="H1:K1"/>
    <mergeCell ref="S2:AC2"/>
    <mergeCell ref="N205:Q205"/>
    <mergeCell ref="N207:Q207"/>
    <mergeCell ref="N213:Q213"/>
    <mergeCell ref="N215:Q215"/>
    <mergeCell ref="N216:Q216"/>
    <mergeCell ref="N176:Q176"/>
    <mergeCell ref="N177:Q177"/>
    <mergeCell ref="N183:Q183"/>
    <mergeCell ref="N186:Q186"/>
    <mergeCell ref="N192:Q192"/>
    <mergeCell ref="N194:Q194"/>
    <mergeCell ref="N157:Q157"/>
    <mergeCell ref="N159:Q159"/>
    <mergeCell ref="N165:Q165"/>
    <mergeCell ref="N166:Q166"/>
    <mergeCell ref="N168:Q168"/>
    <mergeCell ref="N169:Q169"/>
    <mergeCell ref="N141:Q141"/>
    <mergeCell ref="N142:Q142"/>
    <mergeCell ref="N143:Q143"/>
    <mergeCell ref="N144:Q144"/>
    <mergeCell ref="N146:Q146"/>
    <mergeCell ref="N147:Q147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3:I223"/>
    <mergeCell ref="L223:M223"/>
    <mergeCell ref="N223:Q223"/>
    <mergeCell ref="F214:I214"/>
    <mergeCell ref="L214:M214"/>
    <mergeCell ref="N214:Q214"/>
    <mergeCell ref="F218:I218"/>
    <mergeCell ref="L218:M218"/>
    <mergeCell ref="N218:Q218"/>
    <mergeCell ref="N217:Q217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6:I206"/>
    <mergeCell ref="L206:M206"/>
    <mergeCell ref="N206:Q206"/>
    <mergeCell ref="F208:I208"/>
    <mergeCell ref="L208:M208"/>
    <mergeCell ref="N208:Q208"/>
    <mergeCell ref="F202:I202"/>
    <mergeCell ref="L202:M202"/>
    <mergeCell ref="N202:Q202"/>
    <mergeCell ref="F204:I204"/>
    <mergeCell ref="L204:M204"/>
    <mergeCell ref="N204:Q204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7:I197"/>
    <mergeCell ref="L197:M197"/>
    <mergeCell ref="N197:Q197"/>
    <mergeCell ref="N195:Q195"/>
    <mergeCell ref="N196:Q196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2:I182"/>
    <mergeCell ref="L182:M182"/>
    <mergeCell ref="N182:Q182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5:I175"/>
    <mergeCell ref="L175:M175"/>
    <mergeCell ref="N175:Q175"/>
    <mergeCell ref="N174:Q174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F154:I154"/>
    <mergeCell ref="L154:M154"/>
    <mergeCell ref="N154:Q154"/>
    <mergeCell ref="F156:I156"/>
    <mergeCell ref="L156:M156"/>
    <mergeCell ref="N156:Q156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9:I149"/>
    <mergeCell ref="L149:M149"/>
    <mergeCell ref="N149:Q149"/>
    <mergeCell ref="N148:Q148"/>
    <mergeCell ref="F133:P133"/>
    <mergeCell ref="M135:P135"/>
    <mergeCell ref="M137:Q137"/>
    <mergeCell ref="M138:Q138"/>
    <mergeCell ref="F140:I140"/>
    <mergeCell ref="L140:M140"/>
    <mergeCell ref="N140:Q140"/>
    <mergeCell ref="N119:Q119"/>
    <mergeCell ref="N120:Q120"/>
    <mergeCell ref="N122:Q122"/>
    <mergeCell ref="L124:Q124"/>
    <mergeCell ref="C130:Q130"/>
    <mergeCell ref="F132:P132"/>
    <mergeCell ref="N113:Q113"/>
    <mergeCell ref="N114:Q114"/>
    <mergeCell ref="N115:Q115"/>
    <mergeCell ref="N116:Q116"/>
    <mergeCell ref="N117:Q117"/>
    <mergeCell ref="N118:Q118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45:AK145"/>
    <mergeCell ref="AP146:AS146"/>
    <mergeCell ref="AP147:AS147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P165:AS165"/>
    <mergeCell ref="AP166:AS166"/>
    <mergeCell ref="AH167:AK167"/>
    <mergeCell ref="AN167:AO167"/>
    <mergeCell ref="AP167:AS167"/>
    <mergeCell ref="AP168:AS168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P174:AS174"/>
    <mergeCell ref="AH175:AK175"/>
    <mergeCell ref="AN175:AO175"/>
    <mergeCell ref="AP175:AS175"/>
    <mergeCell ref="AP176:AS176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P183:AS183"/>
    <mergeCell ref="AH184:AK184"/>
    <mergeCell ref="AN184:AO184"/>
    <mergeCell ref="AP184:AS184"/>
    <mergeCell ref="AH185:AK185"/>
    <mergeCell ref="AN185:AO185"/>
    <mergeCell ref="AP185:AS185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P192:AS192"/>
    <mergeCell ref="AH193:AK193"/>
    <mergeCell ref="AN193:AO193"/>
    <mergeCell ref="AP193:AS193"/>
    <mergeCell ref="AP194:AS194"/>
    <mergeCell ref="AP195:AS195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P203:AS203"/>
    <mergeCell ref="AH204:AK204"/>
    <mergeCell ref="AN204:AO204"/>
    <mergeCell ref="AP204:AS204"/>
    <mergeCell ref="AP205:AS205"/>
    <mergeCell ref="AH206:AK206"/>
    <mergeCell ref="AN206:AO206"/>
    <mergeCell ref="AP206:AS206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P213:AS213"/>
    <mergeCell ref="AH214:AK214"/>
    <mergeCell ref="AN214:AO214"/>
    <mergeCell ref="AP214:AS214"/>
    <mergeCell ref="AP215:AS215"/>
    <mergeCell ref="AP216:AS216"/>
    <mergeCell ref="AP217:AS217"/>
    <mergeCell ref="AH218:AK218"/>
    <mergeCell ref="AN218:AO218"/>
    <mergeCell ref="AP218:AS218"/>
    <mergeCell ref="AP224:AS224"/>
    <mergeCell ref="AP219:AS219"/>
    <mergeCell ref="AH220:AK220"/>
    <mergeCell ref="AN220:AO220"/>
    <mergeCell ref="AP220:AS220"/>
    <mergeCell ref="AP221:AS221"/>
    <mergeCell ref="AP222:AS222"/>
    <mergeCell ref="AH225:AK225"/>
    <mergeCell ref="AN225:AO225"/>
    <mergeCell ref="AP225:AS225"/>
    <mergeCell ref="AN145:AO145"/>
    <mergeCell ref="AP145:AS145"/>
    <mergeCell ref="AH223:AK223"/>
    <mergeCell ref="AN223:AO223"/>
    <mergeCell ref="AP223:AS223"/>
    <mergeCell ref="AH224:AK224"/>
    <mergeCell ref="AN224:AO224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37"/>
  <sheetViews>
    <sheetView showGridLines="0" view="pageBreakPreview" zoomScaleNormal="55" zoomScaleSheetLayoutView="100" zoomScalePageLayoutView="0" workbookViewId="0" topLeftCell="A1">
      <pane ySplit="1" topLeftCell="A259" activePane="bottomLeft" state="frozen"/>
      <selection pane="topLeft" activeCell="A1" sqref="A1"/>
      <selection pane="bottomLeft" activeCell="L39" sqref="L39"/>
    </sheetView>
  </sheetViews>
  <sheetFormatPr defaultColWidth="9.33203125" defaultRowHeight="13.5"/>
  <cols>
    <col min="1" max="1" width="8.33203125" style="150" customWidth="1"/>
    <col min="2" max="2" width="1.66796875" style="150" customWidth="1"/>
    <col min="3" max="3" width="4.16015625" style="150" customWidth="1"/>
    <col min="4" max="4" width="4.33203125" style="150" customWidth="1"/>
    <col min="5" max="5" width="17.16015625" style="150" customWidth="1"/>
    <col min="6" max="7" width="11.16015625" style="150" customWidth="1"/>
    <col min="8" max="8" width="12.5" style="150" customWidth="1"/>
    <col min="9" max="9" width="7" style="150" customWidth="1"/>
    <col min="10" max="10" width="5.16015625" style="150" customWidth="1"/>
    <col min="11" max="11" width="11.5" style="150" customWidth="1"/>
    <col min="12" max="12" width="12" style="150" customWidth="1"/>
    <col min="13" max="14" width="6" style="150" customWidth="1"/>
    <col min="15" max="15" width="2" style="150" customWidth="1"/>
    <col min="16" max="16" width="12.5" style="150" customWidth="1"/>
    <col min="17" max="17" width="4.16015625" style="150" customWidth="1"/>
    <col min="18" max="18" width="1.66796875" style="150" customWidth="1"/>
    <col min="19" max="19" width="13.33203125" style="150" customWidth="1"/>
    <col min="20" max="20" width="29.66015625" style="150" hidden="1" customWidth="1"/>
    <col min="21" max="21" width="16.33203125" style="150" hidden="1" customWidth="1"/>
    <col min="22" max="22" width="12.33203125" style="150" hidden="1" customWidth="1"/>
    <col min="23" max="23" width="16.33203125" style="150" hidden="1" customWidth="1"/>
    <col min="24" max="24" width="12.16015625" style="150" hidden="1" customWidth="1"/>
    <col min="25" max="25" width="15" style="150" hidden="1" customWidth="1"/>
    <col min="26" max="26" width="11" style="150" hidden="1" customWidth="1"/>
    <col min="27" max="27" width="15" style="150" hidden="1" customWidth="1"/>
    <col min="28" max="28" width="16.33203125" style="150" hidden="1" customWidth="1"/>
    <col min="29" max="29" width="11" style="150" customWidth="1"/>
    <col min="30" max="30" width="15" style="150" customWidth="1"/>
    <col min="31" max="31" width="6.66015625" style="150" customWidth="1"/>
    <col min="32" max="39" width="9.33203125" style="150" customWidth="1"/>
    <col min="40" max="40" width="1.83203125" style="150" customWidth="1"/>
    <col min="41" max="41" width="7.5" style="150" customWidth="1"/>
    <col min="42" max="42" width="1.83203125" style="150" customWidth="1"/>
    <col min="43" max="43" width="2.5" style="150" customWidth="1"/>
    <col min="44" max="44" width="0.65625" style="150" customWidth="1"/>
    <col min="45" max="45" width="6" style="150" customWidth="1"/>
    <col min="46" max="64" width="9.33203125" style="150" customWidth="1"/>
    <col min="65" max="16384" width="9.33203125" style="150" customWidth="1"/>
  </cols>
  <sheetData>
    <row r="1" spans="4:15" ht="21.75" customHeight="1">
      <c r="D1" s="151" t="s">
        <v>1</v>
      </c>
      <c r="H1" s="317"/>
      <c r="I1" s="317"/>
      <c r="J1" s="317"/>
      <c r="K1" s="317"/>
      <c r="O1" s="151" t="s">
        <v>97</v>
      </c>
    </row>
    <row r="2" spans="3:46" ht="36.75" customHeight="1">
      <c r="C2" s="316" t="s">
        <v>5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S2" s="338" t="s">
        <v>6</v>
      </c>
      <c r="T2" s="317"/>
      <c r="U2" s="317"/>
      <c r="V2" s="317"/>
      <c r="W2" s="317"/>
      <c r="X2" s="317"/>
      <c r="Y2" s="317"/>
      <c r="Z2" s="317"/>
      <c r="AA2" s="317"/>
      <c r="AB2" s="317"/>
      <c r="AC2" s="317"/>
      <c r="AT2" s="152" t="s">
        <v>89</v>
      </c>
    </row>
    <row r="3" spans="2:46" ht="6.7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AT3" s="152" t="s">
        <v>72</v>
      </c>
    </row>
    <row r="4" spans="2:46" ht="36.75" customHeight="1">
      <c r="B4" s="156"/>
      <c r="C4" s="318" t="s">
        <v>98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158"/>
      <c r="T4" s="159" t="s">
        <v>10</v>
      </c>
      <c r="AT4" s="152" t="s">
        <v>4</v>
      </c>
    </row>
    <row r="5" spans="2:18" ht="6.75" customHeight="1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</row>
    <row r="6" spans="2:18" ht="24.75" customHeight="1">
      <c r="B6" s="156"/>
      <c r="C6" s="157"/>
      <c r="D6" s="160" t="s">
        <v>14</v>
      </c>
      <c r="E6" s="157"/>
      <c r="F6" s="320" t="str">
        <f>'Rekapitulácia stavby'!K6</f>
        <v>Rozširenie kapacít MŠ - Galaktická 9 elokované pracovisko</v>
      </c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157"/>
      <c r="R6" s="158"/>
    </row>
    <row r="7" spans="2:18" s="161" customFormat="1" ht="32.25" customHeight="1">
      <c r="B7" s="162"/>
      <c r="C7" s="135"/>
      <c r="D7" s="163" t="s">
        <v>99</v>
      </c>
      <c r="E7" s="135"/>
      <c r="F7" s="321" t="s">
        <v>1165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135"/>
      <c r="R7" s="164"/>
    </row>
    <row r="8" spans="2:18" s="161" customFormat="1" ht="14.25" customHeight="1">
      <c r="B8" s="162"/>
      <c r="C8" s="135"/>
      <c r="D8" s="160" t="s">
        <v>16</v>
      </c>
      <c r="E8" s="135"/>
      <c r="F8" s="165" t="s">
        <v>27</v>
      </c>
      <c r="G8" s="135"/>
      <c r="H8" s="135"/>
      <c r="I8" s="135"/>
      <c r="J8" s="135"/>
      <c r="K8" s="135"/>
      <c r="L8" s="135"/>
      <c r="M8" s="160" t="s">
        <v>17</v>
      </c>
      <c r="N8" s="135"/>
      <c r="O8" s="165" t="s">
        <v>3</v>
      </c>
      <c r="P8" s="135"/>
      <c r="Q8" s="135"/>
      <c r="R8" s="164"/>
    </row>
    <row r="9" spans="2:18" s="161" customFormat="1" ht="14.25" customHeight="1">
      <c r="B9" s="162"/>
      <c r="C9" s="135"/>
      <c r="D9" s="160" t="s">
        <v>18</v>
      </c>
      <c r="E9" s="135"/>
      <c r="F9" s="165" t="s">
        <v>19</v>
      </c>
      <c r="G9" s="135"/>
      <c r="H9" s="135"/>
      <c r="I9" s="135"/>
      <c r="J9" s="135"/>
      <c r="K9" s="135"/>
      <c r="L9" s="135"/>
      <c r="M9" s="160" t="s">
        <v>20</v>
      </c>
      <c r="N9" s="135"/>
      <c r="O9" s="323" t="str">
        <f>'Rekapitulácia stavby'!AN8</f>
        <v>16.2.2018</v>
      </c>
      <c r="P9" s="322"/>
      <c r="Q9" s="135"/>
      <c r="R9" s="164"/>
    </row>
    <row r="10" spans="2:18" s="161" customFormat="1" ht="10.5" customHeight="1">
      <c r="B10" s="16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64"/>
    </row>
    <row r="11" spans="2:18" s="161" customFormat="1" ht="14.25" customHeight="1">
      <c r="B11" s="162"/>
      <c r="C11" s="135"/>
      <c r="D11" s="160" t="s">
        <v>22</v>
      </c>
      <c r="E11" s="135"/>
      <c r="F11" s="135"/>
      <c r="G11" s="135"/>
      <c r="H11" s="135"/>
      <c r="I11" s="135"/>
      <c r="J11" s="135"/>
      <c r="K11" s="135"/>
      <c r="L11" s="135"/>
      <c r="M11" s="160" t="s">
        <v>23</v>
      </c>
      <c r="N11" s="135"/>
      <c r="O11" s="324" t="s">
        <v>3</v>
      </c>
      <c r="P11" s="322"/>
      <c r="Q11" s="135"/>
      <c r="R11" s="164"/>
    </row>
    <row r="12" spans="2:18" s="161" customFormat="1" ht="18" customHeight="1">
      <c r="B12" s="162"/>
      <c r="C12" s="135"/>
      <c r="D12" s="135"/>
      <c r="E12" s="165" t="s">
        <v>24</v>
      </c>
      <c r="F12" s="135"/>
      <c r="G12" s="135"/>
      <c r="H12" s="135"/>
      <c r="I12" s="135"/>
      <c r="J12" s="135"/>
      <c r="K12" s="135"/>
      <c r="L12" s="135"/>
      <c r="M12" s="160" t="s">
        <v>25</v>
      </c>
      <c r="N12" s="135"/>
      <c r="O12" s="324" t="s">
        <v>3</v>
      </c>
      <c r="P12" s="322"/>
      <c r="Q12" s="135"/>
      <c r="R12" s="164"/>
    </row>
    <row r="13" spans="2:18" s="161" customFormat="1" ht="6.75" customHeight="1">
      <c r="B13" s="16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64"/>
    </row>
    <row r="14" spans="2:18" s="161" customFormat="1" ht="14.25" customHeight="1">
      <c r="B14" s="162"/>
      <c r="C14" s="135"/>
      <c r="D14" s="160" t="s">
        <v>26</v>
      </c>
      <c r="E14" s="135"/>
      <c r="F14" s="135"/>
      <c r="G14" s="135"/>
      <c r="H14" s="135"/>
      <c r="I14" s="135"/>
      <c r="J14" s="135"/>
      <c r="K14" s="135"/>
      <c r="L14" s="135"/>
      <c r="M14" s="160" t="s">
        <v>23</v>
      </c>
      <c r="N14" s="135"/>
      <c r="O14" s="324">
        <f>IF('Rekapitulácia stavby'!AN13="","",'Rekapitulácia stavby'!AN13)</f>
      </c>
      <c r="P14" s="322"/>
      <c r="Q14" s="135"/>
      <c r="R14" s="164"/>
    </row>
    <row r="15" spans="2:18" s="161" customFormat="1" ht="18" customHeight="1">
      <c r="B15" s="162"/>
      <c r="C15" s="135"/>
      <c r="D15" s="135"/>
      <c r="E15" s="165" t="str">
        <f>IF('Rekapitulácia stavby'!E14="","",'Rekapitulácia stavby'!E14)</f>
        <v> </v>
      </c>
      <c r="F15" s="135"/>
      <c r="G15" s="135"/>
      <c r="H15" s="135"/>
      <c r="I15" s="135"/>
      <c r="J15" s="135"/>
      <c r="K15" s="135"/>
      <c r="L15" s="135"/>
      <c r="M15" s="160" t="s">
        <v>25</v>
      </c>
      <c r="N15" s="135"/>
      <c r="O15" s="324">
        <f>IF('Rekapitulácia stavby'!AN14="","",'Rekapitulácia stavby'!AN14)</f>
      </c>
      <c r="P15" s="322"/>
      <c r="Q15" s="135"/>
      <c r="R15" s="164"/>
    </row>
    <row r="16" spans="2:18" s="161" customFormat="1" ht="6.75" customHeight="1">
      <c r="B16" s="16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64"/>
    </row>
    <row r="17" spans="2:18" s="161" customFormat="1" ht="14.25" customHeight="1">
      <c r="B17" s="162"/>
      <c r="C17" s="135"/>
      <c r="D17" s="160" t="s">
        <v>28</v>
      </c>
      <c r="E17" s="135"/>
      <c r="F17" s="135"/>
      <c r="G17" s="135"/>
      <c r="H17" s="135"/>
      <c r="I17" s="135"/>
      <c r="J17" s="135"/>
      <c r="K17" s="135"/>
      <c r="L17" s="135"/>
      <c r="M17" s="160" t="s">
        <v>23</v>
      </c>
      <c r="N17" s="135"/>
      <c r="O17" s="324" t="s">
        <v>3</v>
      </c>
      <c r="P17" s="322"/>
      <c r="Q17" s="135"/>
      <c r="R17" s="164"/>
    </row>
    <row r="18" spans="2:18" s="161" customFormat="1" ht="18" customHeight="1">
      <c r="B18" s="162"/>
      <c r="C18" s="135"/>
      <c r="D18" s="135"/>
      <c r="E18" s="165" t="s">
        <v>29</v>
      </c>
      <c r="F18" s="135"/>
      <c r="G18" s="135"/>
      <c r="H18" s="135"/>
      <c r="I18" s="135"/>
      <c r="J18" s="135"/>
      <c r="K18" s="135"/>
      <c r="L18" s="135"/>
      <c r="M18" s="160" t="s">
        <v>25</v>
      </c>
      <c r="N18" s="135"/>
      <c r="O18" s="324" t="s">
        <v>3</v>
      </c>
      <c r="P18" s="322"/>
      <c r="Q18" s="135"/>
      <c r="R18" s="164"/>
    </row>
    <row r="19" spans="2:18" s="161" customFormat="1" ht="6.75" customHeight="1">
      <c r="B19" s="16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64"/>
    </row>
    <row r="20" spans="2:18" s="161" customFormat="1" ht="14.25" customHeight="1">
      <c r="B20" s="162"/>
      <c r="C20" s="135"/>
      <c r="D20" s="160" t="s">
        <v>31</v>
      </c>
      <c r="E20" s="135"/>
      <c r="F20" s="135"/>
      <c r="G20" s="135"/>
      <c r="H20" s="135"/>
      <c r="I20" s="135"/>
      <c r="J20" s="135"/>
      <c r="K20" s="135"/>
      <c r="L20" s="135"/>
      <c r="M20" s="160" t="s">
        <v>23</v>
      </c>
      <c r="N20" s="135"/>
      <c r="O20" s="324">
        <f>IF('Rekapitulácia stavby'!AN19="","",'Rekapitulácia stavby'!AN19)</f>
      </c>
      <c r="P20" s="322"/>
      <c r="Q20" s="135"/>
      <c r="R20" s="164"/>
    </row>
    <row r="21" spans="2:18" s="161" customFormat="1" ht="18" customHeight="1">
      <c r="B21" s="162"/>
      <c r="C21" s="135"/>
      <c r="D21" s="135"/>
      <c r="E21" s="165" t="str">
        <f>IF('Rekapitulácia stavby'!E20="","",'Rekapitulácia stavby'!E20)</f>
        <v> </v>
      </c>
      <c r="F21" s="135"/>
      <c r="G21" s="135"/>
      <c r="H21" s="135"/>
      <c r="I21" s="135"/>
      <c r="J21" s="135"/>
      <c r="K21" s="135"/>
      <c r="L21" s="135"/>
      <c r="M21" s="160" t="s">
        <v>25</v>
      </c>
      <c r="N21" s="135"/>
      <c r="O21" s="324">
        <f>IF('Rekapitulácia stavby'!AN20="","",'Rekapitulácia stavby'!AN20)</f>
      </c>
      <c r="P21" s="322"/>
      <c r="Q21" s="135"/>
      <c r="R21" s="164"/>
    </row>
    <row r="22" spans="2:18" s="161" customFormat="1" ht="6.75" customHeight="1">
      <c r="B22" s="162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64"/>
    </row>
    <row r="23" spans="2:18" s="161" customFormat="1" ht="14.25" customHeight="1">
      <c r="B23" s="162"/>
      <c r="C23" s="135"/>
      <c r="D23" s="160" t="s">
        <v>32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64"/>
    </row>
    <row r="24" spans="2:18" s="161" customFormat="1" ht="22.5" customHeight="1">
      <c r="B24" s="162"/>
      <c r="C24" s="135"/>
      <c r="D24" s="135"/>
      <c r="E24" s="325" t="s">
        <v>3</v>
      </c>
      <c r="F24" s="322"/>
      <c r="G24" s="322"/>
      <c r="H24" s="322"/>
      <c r="I24" s="322"/>
      <c r="J24" s="322"/>
      <c r="K24" s="322"/>
      <c r="L24" s="322"/>
      <c r="M24" s="135"/>
      <c r="N24" s="135"/>
      <c r="O24" s="135"/>
      <c r="P24" s="135"/>
      <c r="Q24" s="135"/>
      <c r="R24" s="164"/>
    </row>
    <row r="25" spans="2:18" s="161" customFormat="1" ht="6.75" customHeight="1">
      <c r="B25" s="16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64"/>
    </row>
    <row r="26" spans="2:18" s="161" customFormat="1" ht="6.75" customHeight="1">
      <c r="B26" s="162"/>
      <c r="C26" s="13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35"/>
      <c r="R26" s="164"/>
    </row>
    <row r="27" spans="2:18" s="161" customFormat="1" ht="14.25" customHeight="1">
      <c r="B27" s="162"/>
      <c r="C27" s="135"/>
      <c r="D27" s="167" t="s">
        <v>101</v>
      </c>
      <c r="E27" s="135"/>
      <c r="F27" s="135"/>
      <c r="G27" s="135"/>
      <c r="H27" s="135"/>
      <c r="I27" s="135"/>
      <c r="J27" s="135"/>
      <c r="K27" s="135"/>
      <c r="L27" s="135"/>
      <c r="M27" s="326">
        <f>N88</f>
        <v>0</v>
      </c>
      <c r="N27" s="322"/>
      <c r="O27" s="322"/>
      <c r="P27" s="322"/>
      <c r="Q27" s="135"/>
      <c r="R27" s="164"/>
    </row>
    <row r="28" spans="2:18" s="161" customFormat="1" ht="14.25" customHeight="1">
      <c r="B28" s="162"/>
      <c r="C28" s="135"/>
      <c r="D28" s="168" t="s">
        <v>102</v>
      </c>
      <c r="E28" s="135"/>
      <c r="F28" s="135"/>
      <c r="G28" s="135"/>
      <c r="H28" s="135"/>
      <c r="I28" s="135"/>
      <c r="J28" s="135"/>
      <c r="K28" s="135"/>
      <c r="L28" s="135"/>
      <c r="M28" s="326">
        <f>N97</f>
        <v>0</v>
      </c>
      <c r="N28" s="322"/>
      <c r="O28" s="322"/>
      <c r="P28" s="322"/>
      <c r="Q28" s="135"/>
      <c r="R28" s="164"/>
    </row>
    <row r="29" spans="2:18" s="161" customFormat="1" ht="6.75" customHeight="1">
      <c r="B29" s="16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64"/>
    </row>
    <row r="30" spans="2:18" s="161" customFormat="1" ht="24.75" customHeight="1">
      <c r="B30" s="162"/>
      <c r="C30" s="135"/>
      <c r="D30" s="169" t="s">
        <v>35</v>
      </c>
      <c r="E30" s="135"/>
      <c r="F30" s="135"/>
      <c r="G30" s="135"/>
      <c r="H30" s="135"/>
      <c r="I30" s="135"/>
      <c r="J30" s="135"/>
      <c r="K30" s="135"/>
      <c r="L30" s="135"/>
      <c r="M30" s="327">
        <f>ROUND(M27+M28,2)</f>
        <v>0</v>
      </c>
      <c r="N30" s="322"/>
      <c r="O30" s="322"/>
      <c r="P30" s="322"/>
      <c r="Q30" s="135"/>
      <c r="R30" s="164"/>
    </row>
    <row r="31" spans="2:18" s="161" customFormat="1" ht="6.75" customHeight="1">
      <c r="B31" s="162"/>
      <c r="C31" s="13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35"/>
      <c r="R31" s="164"/>
    </row>
    <row r="32" spans="2:18" s="161" customFormat="1" ht="14.25" customHeight="1">
      <c r="B32" s="162"/>
      <c r="C32" s="135"/>
      <c r="D32" s="170" t="s">
        <v>36</v>
      </c>
      <c r="E32" s="170" t="s">
        <v>37</v>
      </c>
      <c r="F32" s="171">
        <v>0.2</v>
      </c>
      <c r="G32" s="172" t="s">
        <v>38</v>
      </c>
      <c r="H32" s="328">
        <f>ROUND((SUM(BE97:BE98)+SUM(BE116:BE236)),2)</f>
        <v>0</v>
      </c>
      <c r="I32" s="322"/>
      <c r="J32" s="322"/>
      <c r="K32" s="135"/>
      <c r="L32" s="135"/>
      <c r="M32" s="328">
        <f>ROUND(ROUND((SUM(BE97:BE98)+SUM(BE116:BE236)),2)*F32,2)</f>
        <v>0</v>
      </c>
      <c r="N32" s="322"/>
      <c r="O32" s="322"/>
      <c r="P32" s="322"/>
      <c r="Q32" s="135"/>
      <c r="R32" s="164"/>
    </row>
    <row r="33" spans="2:18" s="161" customFormat="1" ht="14.25" customHeight="1">
      <c r="B33" s="162"/>
      <c r="C33" s="135"/>
      <c r="D33" s="135"/>
      <c r="E33" s="170" t="s">
        <v>39</v>
      </c>
      <c r="F33" s="171">
        <v>0.2</v>
      </c>
      <c r="G33" s="172" t="s">
        <v>38</v>
      </c>
      <c r="H33" s="328">
        <v>34552.23</v>
      </c>
      <c r="I33" s="322"/>
      <c r="J33" s="322"/>
      <c r="K33" s="135"/>
      <c r="L33" s="135"/>
      <c r="M33" s="328">
        <v>0</v>
      </c>
      <c r="N33" s="322"/>
      <c r="O33" s="322"/>
      <c r="P33" s="322"/>
      <c r="Q33" s="135"/>
      <c r="R33" s="164"/>
    </row>
    <row r="34" spans="2:18" s="161" customFormat="1" ht="14.25" customHeight="1" hidden="1">
      <c r="B34" s="162"/>
      <c r="C34" s="135"/>
      <c r="D34" s="135"/>
      <c r="E34" s="170" t="s">
        <v>40</v>
      </c>
      <c r="F34" s="171">
        <v>0.2</v>
      </c>
      <c r="G34" s="172" t="s">
        <v>38</v>
      </c>
      <c r="H34" s="328">
        <f>ROUND((SUM(BG97:BG98)+SUM(BG116:BG236)),2)</f>
        <v>0</v>
      </c>
      <c r="I34" s="322"/>
      <c r="J34" s="322"/>
      <c r="K34" s="135"/>
      <c r="L34" s="135"/>
      <c r="M34" s="328">
        <v>0</v>
      </c>
      <c r="N34" s="322"/>
      <c r="O34" s="322"/>
      <c r="P34" s="322"/>
      <c r="Q34" s="135"/>
      <c r="R34" s="164"/>
    </row>
    <row r="35" spans="2:18" s="161" customFormat="1" ht="14.25" customHeight="1" hidden="1">
      <c r="B35" s="162"/>
      <c r="C35" s="135"/>
      <c r="D35" s="135"/>
      <c r="E35" s="170" t="s">
        <v>41</v>
      </c>
      <c r="F35" s="171">
        <v>0.2</v>
      </c>
      <c r="G35" s="172" t="s">
        <v>38</v>
      </c>
      <c r="H35" s="328">
        <f>ROUND((SUM(BH97:BH98)+SUM(BH116:BH236)),2)</f>
        <v>0</v>
      </c>
      <c r="I35" s="322"/>
      <c r="J35" s="322"/>
      <c r="K35" s="135"/>
      <c r="L35" s="135"/>
      <c r="M35" s="328">
        <v>0</v>
      </c>
      <c r="N35" s="322"/>
      <c r="O35" s="322"/>
      <c r="P35" s="322"/>
      <c r="Q35" s="135"/>
      <c r="R35" s="164"/>
    </row>
    <row r="36" spans="2:18" s="161" customFormat="1" ht="14.25" customHeight="1" hidden="1">
      <c r="B36" s="162"/>
      <c r="C36" s="135"/>
      <c r="D36" s="135"/>
      <c r="E36" s="170" t="s">
        <v>42</v>
      </c>
      <c r="F36" s="171">
        <v>0</v>
      </c>
      <c r="G36" s="172" t="s">
        <v>38</v>
      </c>
      <c r="H36" s="328">
        <f>ROUND((SUM(BI97:BI98)+SUM(BI116:BI236)),2)</f>
        <v>0</v>
      </c>
      <c r="I36" s="322"/>
      <c r="J36" s="322"/>
      <c r="K36" s="135"/>
      <c r="L36" s="135"/>
      <c r="M36" s="328">
        <v>0</v>
      </c>
      <c r="N36" s="322"/>
      <c r="O36" s="322"/>
      <c r="P36" s="322"/>
      <c r="Q36" s="135"/>
      <c r="R36" s="164"/>
    </row>
    <row r="37" spans="2:18" s="161" customFormat="1" ht="6.75" customHeight="1">
      <c r="B37" s="16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64"/>
    </row>
    <row r="38" spans="2:18" s="161" customFormat="1" ht="24.75" customHeight="1">
      <c r="B38" s="162"/>
      <c r="C38" s="135"/>
      <c r="D38" s="173" t="s">
        <v>43</v>
      </c>
      <c r="E38" s="174"/>
      <c r="F38" s="174"/>
      <c r="G38" s="175" t="s">
        <v>44</v>
      </c>
      <c r="H38" s="176" t="s">
        <v>45</v>
      </c>
      <c r="I38" s="174"/>
      <c r="J38" s="174"/>
      <c r="K38" s="174"/>
      <c r="L38" s="329">
        <v>0</v>
      </c>
      <c r="M38" s="330"/>
      <c r="N38" s="330"/>
      <c r="O38" s="330"/>
      <c r="P38" s="331"/>
      <c r="Q38" s="135"/>
      <c r="R38" s="164"/>
    </row>
    <row r="39" spans="2:18" s="161" customFormat="1" ht="14.25" customHeight="1">
      <c r="B39" s="16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64"/>
    </row>
    <row r="40" spans="2:18" s="161" customFormat="1" ht="14.25" customHeight="1">
      <c r="B40" s="162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64"/>
    </row>
    <row r="41" spans="2:18" ht="13.5"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</row>
    <row r="42" spans="2:18" ht="13.5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</row>
    <row r="43" spans="2:18" ht="13.5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8"/>
    </row>
    <row r="44" spans="2:18" ht="13.5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8"/>
    </row>
    <row r="45" spans="2:18" ht="13.5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</row>
    <row r="46" spans="2:18" ht="13.5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8"/>
    </row>
    <row r="47" spans="2:18" ht="13.5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</row>
    <row r="48" spans="2:18" ht="13.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</row>
    <row r="49" spans="2:18" ht="13.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8"/>
    </row>
    <row r="50" spans="2:18" s="161" customFormat="1" ht="15">
      <c r="B50" s="162"/>
      <c r="C50" s="135"/>
      <c r="D50" s="177" t="s">
        <v>46</v>
      </c>
      <c r="E50" s="166"/>
      <c r="F50" s="166"/>
      <c r="G50" s="166"/>
      <c r="H50" s="178"/>
      <c r="I50" s="135"/>
      <c r="J50" s="177" t="s">
        <v>47</v>
      </c>
      <c r="K50" s="166"/>
      <c r="L50" s="166"/>
      <c r="M50" s="166"/>
      <c r="N50" s="166"/>
      <c r="O50" s="166"/>
      <c r="P50" s="178"/>
      <c r="Q50" s="135"/>
      <c r="R50" s="164"/>
    </row>
    <row r="51" spans="2:18" ht="13.5">
      <c r="B51" s="156"/>
      <c r="C51" s="157"/>
      <c r="D51" s="179"/>
      <c r="E51" s="157"/>
      <c r="F51" s="157"/>
      <c r="G51" s="157"/>
      <c r="H51" s="180"/>
      <c r="I51" s="157"/>
      <c r="J51" s="179"/>
      <c r="K51" s="157"/>
      <c r="L51" s="157"/>
      <c r="M51" s="157"/>
      <c r="N51" s="157"/>
      <c r="O51" s="157"/>
      <c r="P51" s="180"/>
      <c r="Q51" s="157"/>
      <c r="R51" s="158"/>
    </row>
    <row r="52" spans="2:18" ht="13.5">
      <c r="B52" s="156"/>
      <c r="C52" s="157"/>
      <c r="D52" s="179"/>
      <c r="E52" s="157"/>
      <c r="F52" s="157"/>
      <c r="G52" s="157"/>
      <c r="H52" s="180"/>
      <c r="I52" s="157"/>
      <c r="J52" s="179"/>
      <c r="K52" s="157"/>
      <c r="L52" s="157"/>
      <c r="M52" s="157"/>
      <c r="N52" s="157"/>
      <c r="O52" s="157"/>
      <c r="P52" s="180"/>
      <c r="Q52" s="157"/>
      <c r="R52" s="158"/>
    </row>
    <row r="53" spans="2:18" ht="13.5">
      <c r="B53" s="156"/>
      <c r="C53" s="157"/>
      <c r="D53" s="179"/>
      <c r="E53" s="157"/>
      <c r="F53" s="157"/>
      <c r="G53" s="157"/>
      <c r="H53" s="180"/>
      <c r="I53" s="157"/>
      <c r="J53" s="179"/>
      <c r="K53" s="157"/>
      <c r="L53" s="157"/>
      <c r="M53" s="157"/>
      <c r="N53" s="157"/>
      <c r="O53" s="157"/>
      <c r="P53" s="180"/>
      <c r="Q53" s="157"/>
      <c r="R53" s="158"/>
    </row>
    <row r="54" spans="2:18" ht="13.5">
      <c r="B54" s="156"/>
      <c r="C54" s="157"/>
      <c r="D54" s="179"/>
      <c r="E54" s="157"/>
      <c r="F54" s="157"/>
      <c r="G54" s="157"/>
      <c r="H54" s="180"/>
      <c r="I54" s="157"/>
      <c r="J54" s="179"/>
      <c r="K54" s="157"/>
      <c r="L54" s="157"/>
      <c r="M54" s="157"/>
      <c r="N54" s="157"/>
      <c r="O54" s="157"/>
      <c r="P54" s="180"/>
      <c r="Q54" s="157"/>
      <c r="R54" s="158"/>
    </row>
    <row r="55" spans="2:18" ht="13.5">
      <c r="B55" s="156"/>
      <c r="C55" s="157"/>
      <c r="D55" s="179"/>
      <c r="E55" s="157"/>
      <c r="F55" s="157"/>
      <c r="G55" s="157"/>
      <c r="H55" s="180"/>
      <c r="I55" s="157"/>
      <c r="J55" s="179"/>
      <c r="K55" s="157"/>
      <c r="L55" s="157"/>
      <c r="M55" s="157"/>
      <c r="N55" s="157"/>
      <c r="O55" s="157"/>
      <c r="P55" s="180"/>
      <c r="Q55" s="157"/>
      <c r="R55" s="158"/>
    </row>
    <row r="56" spans="2:18" ht="13.5">
      <c r="B56" s="156"/>
      <c r="C56" s="157"/>
      <c r="D56" s="179"/>
      <c r="E56" s="157"/>
      <c r="F56" s="157"/>
      <c r="G56" s="157"/>
      <c r="H56" s="180"/>
      <c r="I56" s="157"/>
      <c r="J56" s="179"/>
      <c r="K56" s="157"/>
      <c r="L56" s="157"/>
      <c r="M56" s="157"/>
      <c r="N56" s="157"/>
      <c r="O56" s="157"/>
      <c r="P56" s="180"/>
      <c r="Q56" s="157"/>
      <c r="R56" s="158"/>
    </row>
    <row r="57" spans="2:18" ht="13.5">
      <c r="B57" s="156"/>
      <c r="C57" s="157"/>
      <c r="D57" s="179"/>
      <c r="E57" s="157"/>
      <c r="F57" s="157"/>
      <c r="G57" s="157"/>
      <c r="H57" s="180"/>
      <c r="I57" s="157"/>
      <c r="J57" s="179"/>
      <c r="K57" s="157"/>
      <c r="L57" s="157"/>
      <c r="M57" s="157"/>
      <c r="N57" s="157"/>
      <c r="O57" s="157"/>
      <c r="P57" s="180"/>
      <c r="Q57" s="157"/>
      <c r="R57" s="158"/>
    </row>
    <row r="58" spans="2:18" ht="13.5">
      <c r="B58" s="156"/>
      <c r="C58" s="157"/>
      <c r="D58" s="179"/>
      <c r="E58" s="157"/>
      <c r="F58" s="157"/>
      <c r="G58" s="157"/>
      <c r="H58" s="180"/>
      <c r="I58" s="157"/>
      <c r="J58" s="179"/>
      <c r="K58" s="157"/>
      <c r="L58" s="157"/>
      <c r="M58" s="157"/>
      <c r="N58" s="157"/>
      <c r="O58" s="157"/>
      <c r="P58" s="180"/>
      <c r="Q58" s="157"/>
      <c r="R58" s="158"/>
    </row>
    <row r="59" spans="2:18" s="161" customFormat="1" ht="15">
      <c r="B59" s="162"/>
      <c r="C59" s="135"/>
      <c r="D59" s="181" t="s">
        <v>48</v>
      </c>
      <c r="E59" s="182"/>
      <c r="F59" s="182"/>
      <c r="G59" s="183" t="s">
        <v>49</v>
      </c>
      <c r="H59" s="184"/>
      <c r="I59" s="135"/>
      <c r="J59" s="181" t="s">
        <v>48</v>
      </c>
      <c r="K59" s="182"/>
      <c r="L59" s="182"/>
      <c r="M59" s="182"/>
      <c r="N59" s="183" t="s">
        <v>49</v>
      </c>
      <c r="O59" s="182"/>
      <c r="P59" s="184"/>
      <c r="Q59" s="135"/>
      <c r="R59" s="164"/>
    </row>
    <row r="60" spans="2:18" ht="13.5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2:18" s="161" customFormat="1" ht="15">
      <c r="B61" s="162"/>
      <c r="C61" s="135"/>
      <c r="D61" s="177" t="s">
        <v>50</v>
      </c>
      <c r="E61" s="166"/>
      <c r="F61" s="166"/>
      <c r="G61" s="166"/>
      <c r="H61" s="178"/>
      <c r="I61" s="135"/>
      <c r="J61" s="177" t="s">
        <v>51</v>
      </c>
      <c r="K61" s="166"/>
      <c r="L61" s="166"/>
      <c r="M61" s="166"/>
      <c r="N61" s="166"/>
      <c r="O61" s="166"/>
      <c r="P61" s="178"/>
      <c r="Q61" s="135"/>
      <c r="R61" s="164"/>
    </row>
    <row r="62" spans="2:18" ht="13.5">
      <c r="B62" s="156"/>
      <c r="C62" s="157"/>
      <c r="D62" s="179"/>
      <c r="E62" s="157"/>
      <c r="F62" s="157"/>
      <c r="G62" s="157"/>
      <c r="H62" s="180"/>
      <c r="I62" s="157"/>
      <c r="J62" s="179"/>
      <c r="K62" s="157"/>
      <c r="L62" s="157"/>
      <c r="M62" s="157"/>
      <c r="N62" s="157"/>
      <c r="O62" s="157"/>
      <c r="P62" s="180"/>
      <c r="Q62" s="157"/>
      <c r="R62" s="158"/>
    </row>
    <row r="63" spans="2:18" ht="13.5">
      <c r="B63" s="156"/>
      <c r="C63" s="157"/>
      <c r="D63" s="179"/>
      <c r="E63" s="157"/>
      <c r="F63" s="157"/>
      <c r="G63" s="157"/>
      <c r="H63" s="180"/>
      <c r="I63" s="157"/>
      <c r="J63" s="179"/>
      <c r="K63" s="157"/>
      <c r="L63" s="157"/>
      <c r="M63" s="157"/>
      <c r="N63" s="157"/>
      <c r="O63" s="157"/>
      <c r="P63" s="180"/>
      <c r="Q63" s="157"/>
      <c r="R63" s="158"/>
    </row>
    <row r="64" spans="2:18" ht="13.5">
      <c r="B64" s="156"/>
      <c r="C64" s="157"/>
      <c r="D64" s="179"/>
      <c r="E64" s="157"/>
      <c r="F64" s="157"/>
      <c r="G64" s="157"/>
      <c r="H64" s="180"/>
      <c r="I64" s="157"/>
      <c r="J64" s="179"/>
      <c r="K64" s="157"/>
      <c r="L64" s="157"/>
      <c r="M64" s="157"/>
      <c r="N64" s="157"/>
      <c r="O64" s="157"/>
      <c r="P64" s="180"/>
      <c r="Q64" s="157"/>
      <c r="R64" s="158"/>
    </row>
    <row r="65" spans="2:18" ht="13.5">
      <c r="B65" s="156"/>
      <c r="C65" s="157"/>
      <c r="D65" s="179"/>
      <c r="E65" s="157"/>
      <c r="F65" s="157"/>
      <c r="G65" s="157"/>
      <c r="H65" s="180"/>
      <c r="I65" s="157"/>
      <c r="J65" s="179"/>
      <c r="K65" s="157"/>
      <c r="L65" s="157"/>
      <c r="M65" s="157"/>
      <c r="N65" s="157"/>
      <c r="O65" s="157"/>
      <c r="P65" s="180"/>
      <c r="Q65" s="157"/>
      <c r="R65" s="158"/>
    </row>
    <row r="66" spans="2:18" ht="13.5">
      <c r="B66" s="156"/>
      <c r="C66" s="157"/>
      <c r="D66" s="179"/>
      <c r="E66" s="157"/>
      <c r="F66" s="157"/>
      <c r="G66" s="157"/>
      <c r="H66" s="180"/>
      <c r="I66" s="157"/>
      <c r="J66" s="179"/>
      <c r="K66" s="157"/>
      <c r="L66" s="157"/>
      <c r="M66" s="157"/>
      <c r="N66" s="157"/>
      <c r="O66" s="157"/>
      <c r="P66" s="180"/>
      <c r="Q66" s="157"/>
      <c r="R66" s="158"/>
    </row>
    <row r="67" spans="2:18" ht="13.5">
      <c r="B67" s="156"/>
      <c r="C67" s="157"/>
      <c r="D67" s="179"/>
      <c r="E67" s="157"/>
      <c r="F67" s="157"/>
      <c r="G67" s="157"/>
      <c r="H67" s="180"/>
      <c r="I67" s="157"/>
      <c r="J67" s="179"/>
      <c r="K67" s="157"/>
      <c r="L67" s="157"/>
      <c r="M67" s="157"/>
      <c r="N67" s="157"/>
      <c r="O67" s="157"/>
      <c r="P67" s="180"/>
      <c r="Q67" s="157"/>
      <c r="R67" s="158"/>
    </row>
    <row r="68" spans="2:18" ht="13.5">
      <c r="B68" s="156"/>
      <c r="C68" s="157"/>
      <c r="D68" s="179"/>
      <c r="E68" s="157"/>
      <c r="F68" s="157"/>
      <c r="G68" s="157"/>
      <c r="H68" s="180"/>
      <c r="I68" s="157"/>
      <c r="J68" s="179"/>
      <c r="K68" s="157"/>
      <c r="L68" s="157"/>
      <c r="M68" s="157"/>
      <c r="N68" s="157"/>
      <c r="O68" s="157"/>
      <c r="P68" s="180"/>
      <c r="Q68" s="157"/>
      <c r="R68" s="158"/>
    </row>
    <row r="69" spans="2:18" ht="13.5">
      <c r="B69" s="156"/>
      <c r="C69" s="157"/>
      <c r="D69" s="179"/>
      <c r="E69" s="157"/>
      <c r="F69" s="157"/>
      <c r="G69" s="157"/>
      <c r="H69" s="180"/>
      <c r="I69" s="157"/>
      <c r="J69" s="179"/>
      <c r="K69" s="157"/>
      <c r="L69" s="157"/>
      <c r="M69" s="157"/>
      <c r="N69" s="157"/>
      <c r="O69" s="157"/>
      <c r="P69" s="180"/>
      <c r="Q69" s="157"/>
      <c r="R69" s="158"/>
    </row>
    <row r="70" spans="2:18" s="161" customFormat="1" ht="15">
      <c r="B70" s="162"/>
      <c r="C70" s="135"/>
      <c r="D70" s="181" t="s">
        <v>48</v>
      </c>
      <c r="E70" s="182"/>
      <c r="F70" s="182"/>
      <c r="G70" s="183" t="s">
        <v>49</v>
      </c>
      <c r="H70" s="184"/>
      <c r="I70" s="135"/>
      <c r="J70" s="181" t="s">
        <v>48</v>
      </c>
      <c r="K70" s="182"/>
      <c r="L70" s="182"/>
      <c r="M70" s="182"/>
      <c r="N70" s="183" t="s">
        <v>49</v>
      </c>
      <c r="O70" s="182"/>
      <c r="P70" s="184"/>
      <c r="Q70" s="135"/>
      <c r="R70" s="164"/>
    </row>
    <row r="71" spans="2:18" s="161" customFormat="1" ht="14.25" customHeight="1"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</row>
    <row r="75" spans="2:18" s="161" customFormat="1" ht="6.75" customHeight="1">
      <c r="B75" s="188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0"/>
    </row>
    <row r="76" spans="2:18" s="161" customFormat="1" ht="36.75" customHeight="1">
      <c r="B76" s="162"/>
      <c r="C76" s="318" t="s">
        <v>103</v>
      </c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164"/>
    </row>
    <row r="77" spans="2:18" s="161" customFormat="1" ht="6.75" customHeight="1">
      <c r="B77" s="162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64"/>
    </row>
    <row r="78" spans="2:18" s="161" customFormat="1" ht="30" customHeight="1">
      <c r="B78" s="162"/>
      <c r="C78" s="160" t="s">
        <v>14</v>
      </c>
      <c r="D78" s="135"/>
      <c r="E78" s="135"/>
      <c r="F78" s="320" t="str">
        <f>F6</f>
        <v>Rozširenie kapacít MŠ - Galaktická 9 elokované pracovisko</v>
      </c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135"/>
      <c r="R78" s="164"/>
    </row>
    <row r="79" spans="2:18" s="161" customFormat="1" ht="36.75" customHeight="1">
      <c r="B79" s="162"/>
      <c r="C79" s="191" t="s">
        <v>99</v>
      </c>
      <c r="D79" s="135"/>
      <c r="E79" s="135"/>
      <c r="F79" s="332" t="str">
        <f>F7</f>
        <v>03 - Zdravotná inštalácia</v>
      </c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135"/>
      <c r="R79" s="164"/>
    </row>
    <row r="80" spans="2:18" s="161" customFormat="1" ht="6.75" customHeight="1">
      <c r="B80" s="162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64"/>
    </row>
    <row r="81" spans="2:18" s="161" customFormat="1" ht="18" customHeight="1">
      <c r="B81" s="162"/>
      <c r="C81" s="160" t="s">
        <v>18</v>
      </c>
      <c r="D81" s="135"/>
      <c r="E81" s="135"/>
      <c r="F81" s="165" t="str">
        <f>F9</f>
        <v>Galaktická 9, Košice</v>
      </c>
      <c r="G81" s="135"/>
      <c r="H81" s="135"/>
      <c r="I81" s="135"/>
      <c r="J81" s="135"/>
      <c r="K81" s="160" t="s">
        <v>20</v>
      </c>
      <c r="L81" s="135"/>
      <c r="M81" s="323" t="str">
        <f>IF(O9="","",O9)</f>
        <v>16.2.2018</v>
      </c>
      <c r="N81" s="322"/>
      <c r="O81" s="322"/>
      <c r="P81" s="322"/>
      <c r="Q81" s="135"/>
      <c r="R81" s="164"/>
    </row>
    <row r="82" spans="2:18" s="161" customFormat="1" ht="6.75" customHeight="1">
      <c r="B82" s="162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64"/>
    </row>
    <row r="83" spans="2:18" s="161" customFormat="1" ht="15">
      <c r="B83" s="162"/>
      <c r="C83" s="160" t="s">
        <v>22</v>
      </c>
      <c r="D83" s="135"/>
      <c r="E83" s="135"/>
      <c r="F83" s="165" t="str">
        <f>E12</f>
        <v>Mesto Košice, Trieda SNP 48/A, Košice </v>
      </c>
      <c r="G83" s="135"/>
      <c r="H83" s="135"/>
      <c r="I83" s="135"/>
      <c r="J83" s="135"/>
      <c r="K83" s="160" t="s">
        <v>28</v>
      </c>
      <c r="L83" s="135"/>
      <c r="M83" s="324" t="str">
        <f>E18</f>
        <v>Progressum s.r.o.</v>
      </c>
      <c r="N83" s="322"/>
      <c r="O83" s="322"/>
      <c r="P83" s="322"/>
      <c r="Q83" s="322"/>
      <c r="R83" s="164"/>
    </row>
    <row r="84" spans="2:18" s="161" customFormat="1" ht="14.25" customHeight="1">
      <c r="B84" s="162"/>
      <c r="C84" s="160" t="s">
        <v>26</v>
      </c>
      <c r="D84" s="135"/>
      <c r="E84" s="135"/>
      <c r="F84" s="165" t="str">
        <f>IF(E15="","",E15)</f>
        <v> </v>
      </c>
      <c r="G84" s="135"/>
      <c r="H84" s="135"/>
      <c r="I84" s="135"/>
      <c r="J84" s="135"/>
      <c r="K84" s="160" t="s">
        <v>31</v>
      </c>
      <c r="L84" s="135"/>
      <c r="M84" s="324" t="str">
        <f>E21</f>
        <v> </v>
      </c>
      <c r="N84" s="322"/>
      <c r="O84" s="322"/>
      <c r="P84" s="322"/>
      <c r="Q84" s="322"/>
      <c r="R84" s="164"/>
    </row>
    <row r="85" spans="2:18" s="161" customFormat="1" ht="9.75" customHeight="1">
      <c r="B85" s="162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64"/>
    </row>
    <row r="86" spans="2:18" s="161" customFormat="1" ht="29.25" customHeight="1">
      <c r="B86" s="162"/>
      <c r="C86" s="333" t="s">
        <v>104</v>
      </c>
      <c r="D86" s="322"/>
      <c r="E86" s="322"/>
      <c r="F86" s="322"/>
      <c r="G86" s="322"/>
      <c r="H86" s="135"/>
      <c r="I86" s="135"/>
      <c r="J86" s="135"/>
      <c r="K86" s="135"/>
      <c r="L86" s="135"/>
      <c r="M86" s="135"/>
      <c r="N86" s="333" t="s">
        <v>105</v>
      </c>
      <c r="O86" s="322"/>
      <c r="P86" s="322"/>
      <c r="Q86" s="322"/>
      <c r="R86" s="164"/>
    </row>
    <row r="87" spans="2:18" s="161" customFormat="1" ht="9.75" customHeight="1">
      <c r="B87" s="162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64"/>
    </row>
    <row r="88" spans="2:47" s="161" customFormat="1" ht="29.25" customHeight="1">
      <c r="B88" s="162"/>
      <c r="C88" s="192" t="s">
        <v>106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334">
        <f>N116</f>
        <v>0</v>
      </c>
      <c r="O88" s="322"/>
      <c r="P88" s="322"/>
      <c r="Q88" s="322"/>
      <c r="R88" s="164"/>
      <c r="AU88" s="152" t="s">
        <v>107</v>
      </c>
    </row>
    <row r="89" spans="2:18" s="197" customFormat="1" ht="24.75" customHeight="1">
      <c r="B89" s="193"/>
      <c r="C89" s="194"/>
      <c r="D89" s="195" t="s">
        <v>116</v>
      </c>
      <c r="E89" s="194"/>
      <c r="F89" s="194"/>
      <c r="G89" s="194"/>
      <c r="H89" s="194"/>
      <c r="I89" s="194"/>
      <c r="J89" s="194"/>
      <c r="K89" s="194"/>
      <c r="L89" s="194"/>
      <c r="M89" s="194"/>
      <c r="N89" s="302">
        <f>N117</f>
        <v>0</v>
      </c>
      <c r="O89" s="335"/>
      <c r="P89" s="335"/>
      <c r="Q89" s="335"/>
      <c r="R89" s="196"/>
    </row>
    <row r="90" spans="2:18" s="202" customFormat="1" ht="19.5" customHeight="1">
      <c r="B90" s="198"/>
      <c r="C90" s="199"/>
      <c r="D90" s="200" t="s">
        <v>871</v>
      </c>
      <c r="E90" s="199"/>
      <c r="F90" s="199"/>
      <c r="G90" s="199"/>
      <c r="H90" s="199"/>
      <c r="I90" s="199"/>
      <c r="J90" s="199"/>
      <c r="K90" s="199"/>
      <c r="L90" s="199"/>
      <c r="M90" s="199"/>
      <c r="N90" s="313">
        <f>N118</f>
        <v>0</v>
      </c>
      <c r="O90" s="336"/>
      <c r="P90" s="336"/>
      <c r="Q90" s="336"/>
      <c r="R90" s="201"/>
    </row>
    <row r="91" spans="2:18" s="202" customFormat="1" ht="19.5" customHeight="1">
      <c r="B91" s="198"/>
      <c r="C91" s="199"/>
      <c r="D91" s="200" t="s">
        <v>1166</v>
      </c>
      <c r="E91" s="199"/>
      <c r="F91" s="199"/>
      <c r="G91" s="199"/>
      <c r="H91" s="199"/>
      <c r="I91" s="199"/>
      <c r="J91" s="199"/>
      <c r="K91" s="199"/>
      <c r="L91" s="199"/>
      <c r="M91" s="199"/>
      <c r="N91" s="313">
        <f>N134</f>
        <v>0</v>
      </c>
      <c r="O91" s="336"/>
      <c r="P91" s="336"/>
      <c r="Q91" s="336"/>
      <c r="R91" s="201"/>
    </row>
    <row r="92" spans="2:18" s="202" customFormat="1" ht="19.5" customHeight="1">
      <c r="B92" s="198"/>
      <c r="C92" s="199"/>
      <c r="D92" s="200" t="s">
        <v>1167</v>
      </c>
      <c r="E92" s="199"/>
      <c r="F92" s="199"/>
      <c r="G92" s="199"/>
      <c r="H92" s="199"/>
      <c r="I92" s="199"/>
      <c r="J92" s="199"/>
      <c r="K92" s="199"/>
      <c r="L92" s="199"/>
      <c r="M92" s="199"/>
      <c r="N92" s="313">
        <f>N155</f>
        <v>0</v>
      </c>
      <c r="O92" s="336"/>
      <c r="P92" s="336"/>
      <c r="Q92" s="336"/>
      <c r="R92" s="201"/>
    </row>
    <row r="93" spans="2:18" s="202" customFormat="1" ht="19.5" customHeight="1">
      <c r="B93" s="198"/>
      <c r="C93" s="199"/>
      <c r="D93" s="200" t="s">
        <v>118</v>
      </c>
      <c r="E93" s="199"/>
      <c r="F93" s="199"/>
      <c r="G93" s="199"/>
      <c r="H93" s="199"/>
      <c r="I93" s="199"/>
      <c r="J93" s="199"/>
      <c r="K93" s="199"/>
      <c r="L93" s="199"/>
      <c r="M93" s="199"/>
      <c r="N93" s="313">
        <f>N189</f>
        <v>0</v>
      </c>
      <c r="O93" s="336"/>
      <c r="P93" s="336"/>
      <c r="Q93" s="336"/>
      <c r="R93" s="201"/>
    </row>
    <row r="94" spans="2:18" s="197" customFormat="1" ht="24.75" customHeight="1">
      <c r="B94" s="193"/>
      <c r="C94" s="194"/>
      <c r="D94" s="195" t="s">
        <v>131</v>
      </c>
      <c r="E94" s="194"/>
      <c r="F94" s="194"/>
      <c r="G94" s="194"/>
      <c r="H94" s="194"/>
      <c r="I94" s="194"/>
      <c r="J94" s="194"/>
      <c r="K94" s="194"/>
      <c r="L94" s="194"/>
      <c r="M94" s="194"/>
      <c r="N94" s="302">
        <f>N225</f>
        <v>0</v>
      </c>
      <c r="O94" s="335"/>
      <c r="P94" s="335"/>
      <c r="Q94" s="335"/>
      <c r="R94" s="196"/>
    </row>
    <row r="95" spans="2:18" s="202" customFormat="1" ht="19.5" customHeight="1">
      <c r="B95" s="198"/>
      <c r="C95" s="199"/>
      <c r="D95" s="200" t="s">
        <v>1168</v>
      </c>
      <c r="E95" s="199"/>
      <c r="F95" s="199"/>
      <c r="G95" s="199"/>
      <c r="H95" s="199"/>
      <c r="I95" s="199"/>
      <c r="J95" s="199"/>
      <c r="K95" s="199"/>
      <c r="L95" s="199"/>
      <c r="M95" s="199"/>
      <c r="N95" s="313">
        <f>N226</f>
        <v>0</v>
      </c>
      <c r="O95" s="336"/>
      <c r="P95" s="336"/>
      <c r="Q95" s="336"/>
      <c r="R95" s="201"/>
    </row>
    <row r="96" spans="2:18" s="161" customFormat="1" ht="21.75" customHeight="1">
      <c r="B96" s="162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64"/>
    </row>
    <row r="97" spans="2:21" s="161" customFormat="1" ht="29.25" customHeight="1">
      <c r="B97" s="162"/>
      <c r="C97" s="192" t="s">
        <v>134</v>
      </c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337">
        <v>0</v>
      </c>
      <c r="O97" s="322"/>
      <c r="P97" s="322"/>
      <c r="Q97" s="322"/>
      <c r="R97" s="164"/>
      <c r="T97" s="203"/>
      <c r="U97" s="204" t="s">
        <v>36</v>
      </c>
    </row>
    <row r="98" spans="2:18" s="161" customFormat="1" ht="18" customHeight="1">
      <c r="B98" s="162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64"/>
    </row>
    <row r="99" spans="2:18" s="161" customFormat="1" ht="29.25" customHeight="1">
      <c r="B99" s="162"/>
      <c r="C99" s="134" t="s">
        <v>96</v>
      </c>
      <c r="D99" s="135"/>
      <c r="E99" s="135"/>
      <c r="F99" s="135"/>
      <c r="G99" s="135"/>
      <c r="H99" s="135"/>
      <c r="I99" s="135"/>
      <c r="J99" s="135"/>
      <c r="K99" s="135"/>
      <c r="L99" s="334">
        <f>ROUND(SUM(N88+N97),2)</f>
        <v>0</v>
      </c>
      <c r="M99" s="322"/>
      <c r="N99" s="322"/>
      <c r="O99" s="322"/>
      <c r="P99" s="322"/>
      <c r="Q99" s="322"/>
      <c r="R99" s="164"/>
    </row>
    <row r="100" spans="2:18" s="161" customFormat="1" ht="6.75" customHeight="1">
      <c r="B100" s="185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</row>
    <row r="104" spans="2:18" s="161" customFormat="1" ht="6.75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90"/>
    </row>
    <row r="105" spans="2:18" s="161" customFormat="1" ht="36.75" customHeight="1">
      <c r="B105" s="162"/>
      <c r="C105" s="318" t="s">
        <v>135</v>
      </c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164"/>
    </row>
    <row r="106" spans="2:18" s="161" customFormat="1" ht="6.75" customHeight="1">
      <c r="B106" s="162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64"/>
    </row>
    <row r="107" spans="2:18" s="161" customFormat="1" ht="30" customHeight="1">
      <c r="B107" s="162"/>
      <c r="C107" s="160" t="s">
        <v>14</v>
      </c>
      <c r="D107" s="135"/>
      <c r="E107" s="135"/>
      <c r="F107" s="320" t="str">
        <f>F6</f>
        <v>Rozširenie kapacít MŠ - Galaktická 9 elokované pracovisko</v>
      </c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135"/>
      <c r="R107" s="164"/>
    </row>
    <row r="108" spans="2:18" s="161" customFormat="1" ht="36.75" customHeight="1">
      <c r="B108" s="162"/>
      <c r="C108" s="191" t="s">
        <v>99</v>
      </c>
      <c r="D108" s="135"/>
      <c r="E108" s="135"/>
      <c r="F108" s="332" t="str">
        <f>F7</f>
        <v>03 - Zdravotná inštalácia</v>
      </c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135"/>
      <c r="R108" s="164"/>
    </row>
    <row r="109" spans="2:18" s="161" customFormat="1" ht="6.75" customHeight="1">
      <c r="B109" s="162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64"/>
    </row>
    <row r="110" spans="2:18" s="161" customFormat="1" ht="18" customHeight="1">
      <c r="B110" s="162"/>
      <c r="C110" s="160" t="s">
        <v>18</v>
      </c>
      <c r="D110" s="135"/>
      <c r="E110" s="135"/>
      <c r="F110" s="165" t="str">
        <f>F9</f>
        <v>Galaktická 9, Košice</v>
      </c>
      <c r="G110" s="135"/>
      <c r="H110" s="135"/>
      <c r="I110" s="135"/>
      <c r="J110" s="135"/>
      <c r="K110" s="160" t="s">
        <v>20</v>
      </c>
      <c r="L110" s="135"/>
      <c r="M110" s="323" t="str">
        <f>IF(O9="","",O9)</f>
        <v>16.2.2018</v>
      </c>
      <c r="N110" s="322"/>
      <c r="O110" s="322"/>
      <c r="P110" s="322"/>
      <c r="Q110" s="135"/>
      <c r="R110" s="164"/>
    </row>
    <row r="111" spans="2:18" s="161" customFormat="1" ht="6.75" customHeight="1">
      <c r="B111" s="162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64"/>
    </row>
    <row r="112" spans="2:18" s="161" customFormat="1" ht="15">
      <c r="B112" s="162"/>
      <c r="C112" s="160" t="s">
        <v>22</v>
      </c>
      <c r="D112" s="135"/>
      <c r="E112" s="135"/>
      <c r="F112" s="165" t="str">
        <f>E12</f>
        <v>Mesto Košice, Trieda SNP 48/A, Košice </v>
      </c>
      <c r="G112" s="135"/>
      <c r="H112" s="135"/>
      <c r="I112" s="135"/>
      <c r="J112" s="135"/>
      <c r="K112" s="160" t="s">
        <v>28</v>
      </c>
      <c r="L112" s="135"/>
      <c r="M112" s="324" t="str">
        <f>E18</f>
        <v>Progressum s.r.o.</v>
      </c>
      <c r="N112" s="322"/>
      <c r="O112" s="322"/>
      <c r="P112" s="322"/>
      <c r="Q112" s="322"/>
      <c r="R112" s="164"/>
    </row>
    <row r="113" spans="2:18" s="161" customFormat="1" ht="14.25" customHeight="1">
      <c r="B113" s="162"/>
      <c r="C113" s="160" t="s">
        <v>26</v>
      </c>
      <c r="D113" s="135"/>
      <c r="E113" s="135"/>
      <c r="F113" s="165" t="str">
        <f>IF(E15="","",E15)</f>
        <v> </v>
      </c>
      <c r="G113" s="135"/>
      <c r="H113" s="135"/>
      <c r="I113" s="135"/>
      <c r="J113" s="135"/>
      <c r="K113" s="160" t="s">
        <v>31</v>
      </c>
      <c r="L113" s="135"/>
      <c r="M113" s="324" t="str">
        <f>E21</f>
        <v> </v>
      </c>
      <c r="N113" s="322"/>
      <c r="O113" s="322"/>
      <c r="P113" s="322"/>
      <c r="Q113" s="322"/>
      <c r="R113" s="164"/>
    </row>
    <row r="114" spans="2:18" s="161" customFormat="1" ht="9.75" customHeight="1">
      <c r="B114" s="162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64"/>
    </row>
    <row r="115" spans="2:27" s="207" customFormat="1" ht="29.25" customHeight="1">
      <c r="B115" s="205"/>
      <c r="C115" s="133" t="s">
        <v>136</v>
      </c>
      <c r="D115" s="227" t="s">
        <v>137</v>
      </c>
      <c r="E115" s="227" t="s">
        <v>54</v>
      </c>
      <c r="F115" s="295" t="s">
        <v>138</v>
      </c>
      <c r="G115" s="296"/>
      <c r="H115" s="296"/>
      <c r="I115" s="296"/>
      <c r="J115" s="227" t="s">
        <v>139</v>
      </c>
      <c r="K115" s="227" t="s">
        <v>140</v>
      </c>
      <c r="L115" s="297" t="s">
        <v>141</v>
      </c>
      <c r="M115" s="296"/>
      <c r="N115" s="295" t="s">
        <v>105</v>
      </c>
      <c r="O115" s="296"/>
      <c r="P115" s="296"/>
      <c r="Q115" s="298"/>
      <c r="R115" s="206"/>
      <c r="T115" s="208" t="s">
        <v>142</v>
      </c>
      <c r="U115" s="209" t="s">
        <v>36</v>
      </c>
      <c r="V115" s="209" t="s">
        <v>143</v>
      </c>
      <c r="W115" s="209" t="s">
        <v>144</v>
      </c>
      <c r="X115" s="209" t="s">
        <v>145</v>
      </c>
      <c r="Y115" s="209" t="s">
        <v>146</v>
      </c>
      <c r="Z115" s="209" t="s">
        <v>147</v>
      </c>
      <c r="AA115" s="210" t="s">
        <v>148</v>
      </c>
    </row>
    <row r="116" spans="2:63" s="161" customFormat="1" ht="29.25" customHeight="1">
      <c r="B116" s="162"/>
      <c r="C116" s="134" t="s">
        <v>101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299">
        <f>BK116</f>
        <v>0</v>
      </c>
      <c r="O116" s="300"/>
      <c r="P116" s="300"/>
      <c r="Q116" s="300"/>
      <c r="R116" s="164"/>
      <c r="T116" s="211"/>
      <c r="U116" s="166"/>
      <c r="V116" s="166"/>
      <c r="W116" s="212">
        <f>W117+W225</f>
        <v>0</v>
      </c>
      <c r="X116" s="166"/>
      <c r="Y116" s="212">
        <f>Y117+Y225</f>
        <v>0</v>
      </c>
      <c r="Z116" s="166"/>
      <c r="AA116" s="213">
        <f>AA117+AA225</f>
        <v>0</v>
      </c>
      <c r="AT116" s="152" t="s">
        <v>71</v>
      </c>
      <c r="AU116" s="152" t="s">
        <v>107</v>
      </c>
      <c r="BK116" s="214">
        <f>BK117+BK225</f>
        <v>0</v>
      </c>
    </row>
    <row r="117" spans="2:63" s="217" customFormat="1" ht="36.75" customHeight="1">
      <c r="B117" s="215"/>
      <c r="C117" s="136"/>
      <c r="D117" s="137" t="s">
        <v>116</v>
      </c>
      <c r="E117" s="137"/>
      <c r="F117" s="137"/>
      <c r="G117" s="137"/>
      <c r="H117" s="137"/>
      <c r="I117" s="137"/>
      <c r="J117" s="137"/>
      <c r="K117" s="137"/>
      <c r="L117" s="137"/>
      <c r="M117" s="137"/>
      <c r="N117" s="301">
        <f>BK117</f>
        <v>0</v>
      </c>
      <c r="O117" s="302"/>
      <c r="P117" s="302"/>
      <c r="Q117" s="302"/>
      <c r="R117" s="216"/>
      <c r="T117" s="218"/>
      <c r="U117" s="136"/>
      <c r="V117" s="136"/>
      <c r="W117" s="219">
        <f>W118+W134+W155+W189</f>
        <v>0</v>
      </c>
      <c r="X117" s="136"/>
      <c r="Y117" s="219">
        <f>Y118+Y134+Y155+Y189</f>
        <v>0</v>
      </c>
      <c r="Z117" s="136"/>
      <c r="AA117" s="220">
        <f>AA118+AA134+AA155+AA189</f>
        <v>0</v>
      </c>
      <c r="AR117" s="221" t="s">
        <v>155</v>
      </c>
      <c r="AT117" s="222" t="s">
        <v>71</v>
      </c>
      <c r="AU117" s="222" t="s">
        <v>72</v>
      </c>
      <c r="AY117" s="221" t="s">
        <v>149</v>
      </c>
      <c r="BK117" s="223">
        <f>BK118+BK134+BK155+BK189</f>
        <v>0</v>
      </c>
    </row>
    <row r="118" spans="2:63" s="217" customFormat="1" ht="19.5" customHeight="1">
      <c r="B118" s="215"/>
      <c r="C118" s="136"/>
      <c r="D118" s="138" t="s">
        <v>871</v>
      </c>
      <c r="E118" s="138"/>
      <c r="F118" s="138"/>
      <c r="G118" s="138"/>
      <c r="H118" s="138"/>
      <c r="I118" s="138"/>
      <c r="J118" s="138"/>
      <c r="K118" s="138"/>
      <c r="L118" s="138"/>
      <c r="M118" s="138"/>
      <c r="N118" s="281">
        <f>BK118</f>
        <v>0</v>
      </c>
      <c r="O118" s="282"/>
      <c r="P118" s="282"/>
      <c r="Q118" s="282"/>
      <c r="R118" s="216"/>
      <c r="T118" s="218"/>
      <c r="U118" s="136"/>
      <c r="V118" s="136"/>
      <c r="W118" s="219">
        <f>SUM(W119:W133)</f>
        <v>0</v>
      </c>
      <c r="X118" s="136"/>
      <c r="Y118" s="219">
        <f>SUM(Y119:Y133)</f>
        <v>0</v>
      </c>
      <c r="Z118" s="136"/>
      <c r="AA118" s="220">
        <f>SUM(AA119:AA133)</f>
        <v>0</v>
      </c>
      <c r="AR118" s="221" t="s">
        <v>155</v>
      </c>
      <c r="AT118" s="222" t="s">
        <v>71</v>
      </c>
      <c r="AU118" s="222" t="s">
        <v>79</v>
      </c>
      <c r="AY118" s="221" t="s">
        <v>149</v>
      </c>
      <c r="BK118" s="223">
        <f>SUM(BK119:BK133)</f>
        <v>0</v>
      </c>
    </row>
    <row r="119" spans="2:65" s="161" customFormat="1" ht="31.5" customHeight="1">
      <c r="B119" s="224"/>
      <c r="C119" s="139" t="s">
        <v>79</v>
      </c>
      <c r="D119" s="139" t="s">
        <v>150</v>
      </c>
      <c r="E119" s="140" t="s">
        <v>1169</v>
      </c>
      <c r="F119" s="273" t="s">
        <v>1597</v>
      </c>
      <c r="G119" s="271"/>
      <c r="H119" s="271"/>
      <c r="I119" s="271"/>
      <c r="J119" s="141" t="s">
        <v>266</v>
      </c>
      <c r="K119" s="142">
        <v>107</v>
      </c>
      <c r="L119" s="272"/>
      <c r="M119" s="271"/>
      <c r="N119" s="272">
        <f aca="true" t="shared" si="0" ref="N119:N133">ROUND(L119*K119,2)</f>
        <v>0</v>
      </c>
      <c r="O119" s="271"/>
      <c r="P119" s="271"/>
      <c r="Q119" s="271"/>
      <c r="R119" s="225"/>
      <c r="S119" s="1"/>
      <c r="T119" s="228"/>
      <c r="U119" s="37"/>
      <c r="V119" s="29"/>
      <c r="W119" s="130"/>
      <c r="X119" s="130"/>
      <c r="Y119" s="130"/>
      <c r="Z119" s="130"/>
      <c r="AA119" s="131"/>
      <c r="AB119" s="1"/>
      <c r="AC119" s="1"/>
      <c r="AD119" s="1"/>
      <c r="AE119" s="139"/>
      <c r="AF119" s="139"/>
      <c r="AG119" s="140"/>
      <c r="AH119" s="273"/>
      <c r="AI119" s="271"/>
      <c r="AJ119" s="271"/>
      <c r="AK119" s="271"/>
      <c r="AL119" s="141"/>
      <c r="AM119" s="142"/>
      <c r="AN119" s="272"/>
      <c r="AO119" s="271"/>
      <c r="AP119" s="272"/>
      <c r="AQ119" s="271"/>
      <c r="AR119" s="271"/>
      <c r="AS119" s="271"/>
      <c r="AT119" s="152" t="s">
        <v>150</v>
      </c>
      <c r="AU119" s="152" t="s">
        <v>155</v>
      </c>
      <c r="AY119" s="152" t="s">
        <v>149</v>
      </c>
      <c r="BE119" s="226">
        <f aca="true" t="shared" si="1" ref="BE119:BE133">IF(U119="základná",N119,0)</f>
        <v>0</v>
      </c>
      <c r="BF119" s="226">
        <f aca="true" t="shared" si="2" ref="BF119:BF133">IF(U119="znížená",N119,0)</f>
        <v>0</v>
      </c>
      <c r="BG119" s="226">
        <f aca="true" t="shared" si="3" ref="BG119:BG133">IF(U119="zákl. prenesená",N119,0)</f>
        <v>0</v>
      </c>
      <c r="BH119" s="226">
        <f aca="true" t="shared" si="4" ref="BH119:BH133">IF(U119="zníž. prenesená",N119,0)</f>
        <v>0</v>
      </c>
      <c r="BI119" s="226">
        <f aca="true" t="shared" si="5" ref="BI119:BI133">IF(U119="nulová",N119,0)</f>
        <v>0</v>
      </c>
      <c r="BJ119" s="152" t="s">
        <v>155</v>
      </c>
      <c r="BK119" s="226">
        <f aca="true" t="shared" si="6" ref="BK119:BK133">ROUND(L119*K119,2)</f>
        <v>0</v>
      </c>
      <c r="BL119" s="152" t="s">
        <v>208</v>
      </c>
      <c r="BM119" s="152" t="s">
        <v>79</v>
      </c>
    </row>
    <row r="120" spans="2:65" s="161" customFormat="1" ht="31.5" customHeight="1">
      <c r="B120" s="224"/>
      <c r="C120" s="144" t="s">
        <v>155</v>
      </c>
      <c r="D120" s="144" t="s">
        <v>252</v>
      </c>
      <c r="E120" s="145" t="s">
        <v>1170</v>
      </c>
      <c r="F120" s="276" t="s">
        <v>1658</v>
      </c>
      <c r="G120" s="277"/>
      <c r="H120" s="277"/>
      <c r="I120" s="277"/>
      <c r="J120" s="146" t="s">
        <v>266</v>
      </c>
      <c r="K120" s="147">
        <v>109.14</v>
      </c>
      <c r="L120" s="278"/>
      <c r="M120" s="277"/>
      <c r="N120" s="278">
        <f t="shared" si="0"/>
        <v>0</v>
      </c>
      <c r="O120" s="271"/>
      <c r="P120" s="271"/>
      <c r="Q120" s="271"/>
      <c r="R120" s="225"/>
      <c r="S120" s="229"/>
      <c r="T120" s="228"/>
      <c r="U120" s="37"/>
      <c r="V120" s="29"/>
      <c r="W120" s="130"/>
      <c r="X120" s="130"/>
      <c r="Y120" s="130"/>
      <c r="Z120" s="130"/>
      <c r="AA120" s="131"/>
      <c r="AB120" s="1"/>
      <c r="AC120" s="1"/>
      <c r="AD120" s="1"/>
      <c r="AE120" s="144"/>
      <c r="AF120" s="144"/>
      <c r="AG120" s="145"/>
      <c r="AH120" s="276"/>
      <c r="AI120" s="277"/>
      <c r="AJ120" s="277"/>
      <c r="AK120" s="277"/>
      <c r="AL120" s="146"/>
      <c r="AM120" s="147"/>
      <c r="AN120" s="278"/>
      <c r="AO120" s="277"/>
      <c r="AP120" s="278"/>
      <c r="AQ120" s="271"/>
      <c r="AR120" s="271"/>
      <c r="AS120" s="271"/>
      <c r="AT120" s="152" t="s">
        <v>252</v>
      </c>
      <c r="AU120" s="152" t="s">
        <v>155</v>
      </c>
      <c r="AY120" s="152" t="s">
        <v>149</v>
      </c>
      <c r="BE120" s="226">
        <f t="shared" si="1"/>
        <v>0</v>
      </c>
      <c r="BF120" s="226">
        <f t="shared" si="2"/>
        <v>0</v>
      </c>
      <c r="BG120" s="226">
        <f t="shared" si="3"/>
        <v>0</v>
      </c>
      <c r="BH120" s="226">
        <f t="shared" si="4"/>
        <v>0</v>
      </c>
      <c r="BI120" s="226">
        <f t="shared" si="5"/>
        <v>0</v>
      </c>
      <c r="BJ120" s="152" t="s">
        <v>155</v>
      </c>
      <c r="BK120" s="226">
        <f t="shared" si="6"/>
        <v>0</v>
      </c>
      <c r="BL120" s="152" t="s">
        <v>208</v>
      </c>
      <c r="BM120" s="152" t="s">
        <v>155</v>
      </c>
    </row>
    <row r="121" spans="2:65" s="161" customFormat="1" ht="31.5" customHeight="1">
      <c r="B121" s="224"/>
      <c r="C121" s="139" t="s">
        <v>160</v>
      </c>
      <c r="D121" s="139" t="s">
        <v>150</v>
      </c>
      <c r="E121" s="140" t="s">
        <v>1171</v>
      </c>
      <c r="F121" s="273" t="s">
        <v>1598</v>
      </c>
      <c r="G121" s="271"/>
      <c r="H121" s="271"/>
      <c r="I121" s="271"/>
      <c r="J121" s="141" t="s">
        <v>266</v>
      </c>
      <c r="K121" s="142">
        <v>54</v>
      </c>
      <c r="L121" s="272"/>
      <c r="M121" s="271"/>
      <c r="N121" s="272">
        <f t="shared" si="0"/>
        <v>0</v>
      </c>
      <c r="O121" s="271"/>
      <c r="P121" s="271"/>
      <c r="Q121" s="271"/>
      <c r="R121" s="225"/>
      <c r="S121" s="1"/>
      <c r="T121" s="228"/>
      <c r="U121" s="37"/>
      <c r="V121" s="29"/>
      <c r="W121" s="130"/>
      <c r="X121" s="130"/>
      <c r="Y121" s="130"/>
      <c r="Z121" s="130"/>
      <c r="AA121" s="131"/>
      <c r="AB121" s="1"/>
      <c r="AC121" s="1"/>
      <c r="AD121" s="1"/>
      <c r="AE121" s="139"/>
      <c r="AF121" s="139"/>
      <c r="AG121" s="140"/>
      <c r="AH121" s="273"/>
      <c r="AI121" s="271"/>
      <c r="AJ121" s="271"/>
      <c r="AK121" s="271"/>
      <c r="AL121" s="141"/>
      <c r="AM121" s="142"/>
      <c r="AN121" s="272"/>
      <c r="AO121" s="271"/>
      <c r="AP121" s="272"/>
      <c r="AQ121" s="271"/>
      <c r="AR121" s="271"/>
      <c r="AS121" s="271"/>
      <c r="AT121" s="152" t="s">
        <v>150</v>
      </c>
      <c r="AU121" s="152" t="s">
        <v>155</v>
      </c>
      <c r="AY121" s="152" t="s">
        <v>149</v>
      </c>
      <c r="BE121" s="226">
        <f t="shared" si="1"/>
        <v>0</v>
      </c>
      <c r="BF121" s="226">
        <f t="shared" si="2"/>
        <v>0</v>
      </c>
      <c r="BG121" s="226">
        <f t="shared" si="3"/>
        <v>0</v>
      </c>
      <c r="BH121" s="226">
        <f t="shared" si="4"/>
        <v>0</v>
      </c>
      <c r="BI121" s="226">
        <f t="shared" si="5"/>
        <v>0</v>
      </c>
      <c r="BJ121" s="152" t="s">
        <v>155</v>
      </c>
      <c r="BK121" s="226">
        <f t="shared" si="6"/>
        <v>0</v>
      </c>
      <c r="BL121" s="152" t="s">
        <v>208</v>
      </c>
      <c r="BM121" s="152" t="s">
        <v>160</v>
      </c>
    </row>
    <row r="122" spans="2:65" s="161" customFormat="1" ht="31.5" customHeight="1">
      <c r="B122" s="224"/>
      <c r="C122" s="144" t="s">
        <v>154</v>
      </c>
      <c r="D122" s="144" t="s">
        <v>252</v>
      </c>
      <c r="E122" s="145" t="s">
        <v>1172</v>
      </c>
      <c r="F122" s="276" t="s">
        <v>1659</v>
      </c>
      <c r="G122" s="277"/>
      <c r="H122" s="277"/>
      <c r="I122" s="277"/>
      <c r="J122" s="146" t="s">
        <v>266</v>
      </c>
      <c r="K122" s="147">
        <v>55.08</v>
      </c>
      <c r="L122" s="278"/>
      <c r="M122" s="277"/>
      <c r="N122" s="278">
        <f t="shared" si="0"/>
        <v>0</v>
      </c>
      <c r="O122" s="271"/>
      <c r="P122" s="271"/>
      <c r="Q122" s="271"/>
      <c r="R122" s="225"/>
      <c r="S122" s="229"/>
      <c r="T122" s="228"/>
      <c r="U122" s="37"/>
      <c r="V122" s="29"/>
      <c r="W122" s="130"/>
      <c r="X122" s="130"/>
      <c r="Y122" s="130"/>
      <c r="Z122" s="130"/>
      <c r="AA122" s="131"/>
      <c r="AB122" s="1"/>
      <c r="AC122" s="1"/>
      <c r="AD122" s="1"/>
      <c r="AE122" s="144"/>
      <c r="AF122" s="144"/>
      <c r="AG122" s="145"/>
      <c r="AH122" s="276"/>
      <c r="AI122" s="277"/>
      <c r="AJ122" s="277"/>
      <c r="AK122" s="277"/>
      <c r="AL122" s="146"/>
      <c r="AM122" s="147"/>
      <c r="AN122" s="278"/>
      <c r="AO122" s="277"/>
      <c r="AP122" s="278"/>
      <c r="AQ122" s="271"/>
      <c r="AR122" s="271"/>
      <c r="AS122" s="271"/>
      <c r="AT122" s="152" t="s">
        <v>252</v>
      </c>
      <c r="AU122" s="152" t="s">
        <v>155</v>
      </c>
      <c r="AY122" s="152" t="s">
        <v>149</v>
      </c>
      <c r="BE122" s="226">
        <f t="shared" si="1"/>
        <v>0</v>
      </c>
      <c r="BF122" s="226">
        <f t="shared" si="2"/>
        <v>0</v>
      </c>
      <c r="BG122" s="226">
        <f t="shared" si="3"/>
        <v>0</v>
      </c>
      <c r="BH122" s="226">
        <f t="shared" si="4"/>
        <v>0</v>
      </c>
      <c r="BI122" s="226">
        <f t="shared" si="5"/>
        <v>0</v>
      </c>
      <c r="BJ122" s="152" t="s">
        <v>155</v>
      </c>
      <c r="BK122" s="226">
        <f t="shared" si="6"/>
        <v>0</v>
      </c>
      <c r="BL122" s="152" t="s">
        <v>208</v>
      </c>
      <c r="BM122" s="152" t="s">
        <v>154</v>
      </c>
    </row>
    <row r="123" spans="2:65" s="161" customFormat="1" ht="31.5" customHeight="1">
      <c r="B123" s="224"/>
      <c r="C123" s="139" t="s">
        <v>167</v>
      </c>
      <c r="D123" s="139" t="s">
        <v>150</v>
      </c>
      <c r="E123" s="140" t="s">
        <v>1173</v>
      </c>
      <c r="F123" s="273" t="s">
        <v>1599</v>
      </c>
      <c r="G123" s="271"/>
      <c r="H123" s="271"/>
      <c r="I123" s="271"/>
      <c r="J123" s="141" t="s">
        <v>266</v>
      </c>
      <c r="K123" s="142">
        <v>153</v>
      </c>
      <c r="L123" s="272"/>
      <c r="M123" s="271"/>
      <c r="N123" s="272">
        <f t="shared" si="0"/>
        <v>0</v>
      </c>
      <c r="O123" s="271"/>
      <c r="P123" s="271"/>
      <c r="Q123" s="271"/>
      <c r="R123" s="225"/>
      <c r="S123" s="1"/>
      <c r="T123" s="228"/>
      <c r="U123" s="37"/>
      <c r="V123" s="29"/>
      <c r="W123" s="130"/>
      <c r="X123" s="130"/>
      <c r="Y123" s="130"/>
      <c r="Z123" s="130"/>
      <c r="AA123" s="131"/>
      <c r="AB123" s="1"/>
      <c r="AC123" s="1"/>
      <c r="AD123" s="1"/>
      <c r="AE123" s="139"/>
      <c r="AF123" s="139"/>
      <c r="AG123" s="140"/>
      <c r="AH123" s="273"/>
      <c r="AI123" s="271"/>
      <c r="AJ123" s="271"/>
      <c r="AK123" s="271"/>
      <c r="AL123" s="141"/>
      <c r="AM123" s="142"/>
      <c r="AN123" s="272"/>
      <c r="AO123" s="271"/>
      <c r="AP123" s="272"/>
      <c r="AQ123" s="271"/>
      <c r="AR123" s="271"/>
      <c r="AS123" s="271"/>
      <c r="AT123" s="152" t="s">
        <v>150</v>
      </c>
      <c r="AU123" s="152" t="s">
        <v>155</v>
      </c>
      <c r="AY123" s="152" t="s">
        <v>149</v>
      </c>
      <c r="BE123" s="226">
        <f t="shared" si="1"/>
        <v>0</v>
      </c>
      <c r="BF123" s="226">
        <f t="shared" si="2"/>
        <v>0</v>
      </c>
      <c r="BG123" s="226">
        <f t="shared" si="3"/>
        <v>0</v>
      </c>
      <c r="BH123" s="226">
        <f t="shared" si="4"/>
        <v>0</v>
      </c>
      <c r="BI123" s="226">
        <f t="shared" si="5"/>
        <v>0</v>
      </c>
      <c r="BJ123" s="152" t="s">
        <v>155</v>
      </c>
      <c r="BK123" s="226">
        <f t="shared" si="6"/>
        <v>0</v>
      </c>
      <c r="BL123" s="152" t="s">
        <v>208</v>
      </c>
      <c r="BM123" s="152" t="s">
        <v>167</v>
      </c>
    </row>
    <row r="124" spans="2:65" s="161" customFormat="1" ht="31.5" customHeight="1">
      <c r="B124" s="224"/>
      <c r="C124" s="144" t="s">
        <v>171</v>
      </c>
      <c r="D124" s="144" t="s">
        <v>252</v>
      </c>
      <c r="E124" s="145" t="s">
        <v>1174</v>
      </c>
      <c r="F124" s="276" t="s">
        <v>1660</v>
      </c>
      <c r="G124" s="277"/>
      <c r="H124" s="277"/>
      <c r="I124" s="277"/>
      <c r="J124" s="146" t="s">
        <v>266</v>
      </c>
      <c r="K124" s="147">
        <v>156.06</v>
      </c>
      <c r="L124" s="278"/>
      <c r="M124" s="277"/>
      <c r="N124" s="278">
        <f t="shared" si="0"/>
        <v>0</v>
      </c>
      <c r="O124" s="271"/>
      <c r="P124" s="271"/>
      <c r="Q124" s="271"/>
      <c r="R124" s="225"/>
      <c r="S124" s="229"/>
      <c r="T124" s="228"/>
      <c r="U124" s="37"/>
      <c r="V124" s="29"/>
      <c r="W124" s="130"/>
      <c r="X124" s="130"/>
      <c r="Y124" s="130"/>
      <c r="Z124" s="130"/>
      <c r="AA124" s="131"/>
      <c r="AB124" s="1"/>
      <c r="AC124" s="1"/>
      <c r="AD124" s="1"/>
      <c r="AE124" s="144"/>
      <c r="AF124" s="144"/>
      <c r="AG124" s="145"/>
      <c r="AH124" s="276"/>
      <c r="AI124" s="277"/>
      <c r="AJ124" s="277"/>
      <c r="AK124" s="277"/>
      <c r="AL124" s="146"/>
      <c r="AM124" s="147"/>
      <c r="AN124" s="278"/>
      <c r="AO124" s="277"/>
      <c r="AP124" s="278"/>
      <c r="AQ124" s="271"/>
      <c r="AR124" s="271"/>
      <c r="AS124" s="271"/>
      <c r="AT124" s="152" t="s">
        <v>252</v>
      </c>
      <c r="AU124" s="152" t="s">
        <v>155</v>
      </c>
      <c r="AY124" s="152" t="s">
        <v>149</v>
      </c>
      <c r="BE124" s="226">
        <f t="shared" si="1"/>
        <v>0</v>
      </c>
      <c r="BF124" s="226">
        <f t="shared" si="2"/>
        <v>0</v>
      </c>
      <c r="BG124" s="226">
        <f t="shared" si="3"/>
        <v>0</v>
      </c>
      <c r="BH124" s="226">
        <f t="shared" si="4"/>
        <v>0</v>
      </c>
      <c r="BI124" s="226">
        <f t="shared" si="5"/>
        <v>0</v>
      </c>
      <c r="BJ124" s="152" t="s">
        <v>155</v>
      </c>
      <c r="BK124" s="226">
        <f t="shared" si="6"/>
        <v>0</v>
      </c>
      <c r="BL124" s="152" t="s">
        <v>208</v>
      </c>
      <c r="BM124" s="152" t="s">
        <v>171</v>
      </c>
    </row>
    <row r="125" spans="2:65" s="161" customFormat="1" ht="31.5" customHeight="1">
      <c r="B125" s="224"/>
      <c r="C125" s="139" t="s">
        <v>176</v>
      </c>
      <c r="D125" s="139" t="s">
        <v>150</v>
      </c>
      <c r="E125" s="140" t="s">
        <v>1175</v>
      </c>
      <c r="F125" s="273" t="s">
        <v>1600</v>
      </c>
      <c r="G125" s="271"/>
      <c r="H125" s="271"/>
      <c r="I125" s="271"/>
      <c r="J125" s="141" t="s">
        <v>266</v>
      </c>
      <c r="K125" s="142">
        <v>61</v>
      </c>
      <c r="L125" s="272"/>
      <c r="M125" s="271"/>
      <c r="N125" s="272">
        <f t="shared" si="0"/>
        <v>0</v>
      </c>
      <c r="O125" s="271"/>
      <c r="P125" s="271"/>
      <c r="Q125" s="271"/>
      <c r="R125" s="225"/>
      <c r="S125" s="1"/>
      <c r="T125" s="228"/>
      <c r="U125" s="37"/>
      <c r="V125" s="29"/>
      <c r="W125" s="130"/>
      <c r="X125" s="130"/>
      <c r="Y125" s="130"/>
      <c r="Z125" s="130"/>
      <c r="AA125" s="131"/>
      <c r="AB125" s="1"/>
      <c r="AC125" s="1"/>
      <c r="AD125" s="1"/>
      <c r="AE125" s="139"/>
      <c r="AF125" s="139"/>
      <c r="AG125" s="140"/>
      <c r="AH125" s="273"/>
      <c r="AI125" s="271"/>
      <c r="AJ125" s="271"/>
      <c r="AK125" s="271"/>
      <c r="AL125" s="141"/>
      <c r="AM125" s="142"/>
      <c r="AN125" s="272"/>
      <c r="AO125" s="271"/>
      <c r="AP125" s="272"/>
      <c r="AQ125" s="271"/>
      <c r="AR125" s="271"/>
      <c r="AS125" s="271"/>
      <c r="AT125" s="152" t="s">
        <v>150</v>
      </c>
      <c r="AU125" s="152" t="s">
        <v>155</v>
      </c>
      <c r="AY125" s="152" t="s">
        <v>149</v>
      </c>
      <c r="BE125" s="226">
        <f t="shared" si="1"/>
        <v>0</v>
      </c>
      <c r="BF125" s="226">
        <f t="shared" si="2"/>
        <v>0</v>
      </c>
      <c r="BG125" s="226">
        <f t="shared" si="3"/>
        <v>0</v>
      </c>
      <c r="BH125" s="226">
        <f t="shared" si="4"/>
        <v>0</v>
      </c>
      <c r="BI125" s="226">
        <f t="shared" si="5"/>
        <v>0</v>
      </c>
      <c r="BJ125" s="152" t="s">
        <v>155</v>
      </c>
      <c r="BK125" s="226">
        <f t="shared" si="6"/>
        <v>0</v>
      </c>
      <c r="BL125" s="152" t="s">
        <v>208</v>
      </c>
      <c r="BM125" s="152" t="s">
        <v>176</v>
      </c>
    </row>
    <row r="126" spans="2:65" s="161" customFormat="1" ht="31.5" customHeight="1">
      <c r="B126" s="224"/>
      <c r="C126" s="144" t="s">
        <v>180</v>
      </c>
      <c r="D126" s="144" t="s">
        <v>252</v>
      </c>
      <c r="E126" s="145" t="s">
        <v>1176</v>
      </c>
      <c r="F126" s="276" t="s">
        <v>1661</v>
      </c>
      <c r="G126" s="277"/>
      <c r="H126" s="277"/>
      <c r="I126" s="277"/>
      <c r="J126" s="146" t="s">
        <v>266</v>
      </c>
      <c r="K126" s="147">
        <v>25.5</v>
      </c>
      <c r="L126" s="278"/>
      <c r="M126" s="277"/>
      <c r="N126" s="278">
        <f t="shared" si="0"/>
        <v>0</v>
      </c>
      <c r="O126" s="271"/>
      <c r="P126" s="271"/>
      <c r="Q126" s="271"/>
      <c r="R126" s="225"/>
      <c r="S126" s="229"/>
      <c r="T126" s="228"/>
      <c r="U126" s="37"/>
      <c r="V126" s="29"/>
      <c r="W126" s="130"/>
      <c r="X126" s="130"/>
      <c r="Y126" s="130"/>
      <c r="Z126" s="130"/>
      <c r="AA126" s="131"/>
      <c r="AB126" s="1"/>
      <c r="AC126" s="1"/>
      <c r="AD126" s="1"/>
      <c r="AE126" s="144"/>
      <c r="AF126" s="144"/>
      <c r="AG126" s="145"/>
      <c r="AH126" s="276"/>
      <c r="AI126" s="277"/>
      <c r="AJ126" s="277"/>
      <c r="AK126" s="277"/>
      <c r="AL126" s="146"/>
      <c r="AM126" s="147"/>
      <c r="AN126" s="278"/>
      <c r="AO126" s="277"/>
      <c r="AP126" s="278"/>
      <c r="AQ126" s="271"/>
      <c r="AR126" s="271"/>
      <c r="AS126" s="271"/>
      <c r="AT126" s="152" t="s">
        <v>252</v>
      </c>
      <c r="AU126" s="152" t="s">
        <v>155</v>
      </c>
      <c r="AY126" s="152" t="s">
        <v>149</v>
      </c>
      <c r="BE126" s="226">
        <f t="shared" si="1"/>
        <v>0</v>
      </c>
      <c r="BF126" s="226">
        <f t="shared" si="2"/>
        <v>0</v>
      </c>
      <c r="BG126" s="226">
        <f t="shared" si="3"/>
        <v>0</v>
      </c>
      <c r="BH126" s="226">
        <f t="shared" si="4"/>
        <v>0</v>
      </c>
      <c r="BI126" s="226">
        <f t="shared" si="5"/>
        <v>0</v>
      </c>
      <c r="BJ126" s="152" t="s">
        <v>155</v>
      </c>
      <c r="BK126" s="226">
        <f t="shared" si="6"/>
        <v>0</v>
      </c>
      <c r="BL126" s="152" t="s">
        <v>208</v>
      </c>
      <c r="BM126" s="152" t="s">
        <v>180</v>
      </c>
    </row>
    <row r="127" spans="2:65" s="161" customFormat="1" ht="31.5" customHeight="1">
      <c r="B127" s="224"/>
      <c r="C127" s="144" t="s">
        <v>185</v>
      </c>
      <c r="D127" s="144" t="s">
        <v>252</v>
      </c>
      <c r="E127" s="145" t="s">
        <v>1177</v>
      </c>
      <c r="F127" s="276" t="s">
        <v>1662</v>
      </c>
      <c r="G127" s="277"/>
      <c r="H127" s="277"/>
      <c r="I127" s="277"/>
      <c r="J127" s="146" t="s">
        <v>266</v>
      </c>
      <c r="K127" s="147">
        <v>36.72</v>
      </c>
      <c r="L127" s="278"/>
      <c r="M127" s="277"/>
      <c r="N127" s="278">
        <f t="shared" si="0"/>
        <v>0</v>
      </c>
      <c r="O127" s="271"/>
      <c r="P127" s="271"/>
      <c r="Q127" s="271"/>
      <c r="R127" s="225"/>
      <c r="S127" s="229"/>
      <c r="T127" s="228"/>
      <c r="U127" s="37"/>
      <c r="V127" s="29"/>
      <c r="W127" s="130"/>
      <c r="X127" s="130"/>
      <c r="Y127" s="130"/>
      <c r="Z127" s="130"/>
      <c r="AA127" s="131"/>
      <c r="AB127" s="1"/>
      <c r="AC127" s="1"/>
      <c r="AD127" s="1"/>
      <c r="AE127" s="144"/>
      <c r="AF127" s="144"/>
      <c r="AG127" s="145"/>
      <c r="AH127" s="276"/>
      <c r="AI127" s="277"/>
      <c r="AJ127" s="277"/>
      <c r="AK127" s="277"/>
      <c r="AL127" s="146"/>
      <c r="AM127" s="147"/>
      <c r="AN127" s="278"/>
      <c r="AO127" s="277"/>
      <c r="AP127" s="278"/>
      <c r="AQ127" s="271"/>
      <c r="AR127" s="271"/>
      <c r="AS127" s="271"/>
      <c r="AT127" s="152" t="s">
        <v>252</v>
      </c>
      <c r="AU127" s="152" t="s">
        <v>155</v>
      </c>
      <c r="AY127" s="152" t="s">
        <v>149</v>
      </c>
      <c r="BE127" s="226">
        <f t="shared" si="1"/>
        <v>0</v>
      </c>
      <c r="BF127" s="226">
        <f t="shared" si="2"/>
        <v>0</v>
      </c>
      <c r="BG127" s="226">
        <f t="shared" si="3"/>
        <v>0</v>
      </c>
      <c r="BH127" s="226">
        <f t="shared" si="4"/>
        <v>0</v>
      </c>
      <c r="BI127" s="226">
        <f t="shared" si="5"/>
        <v>0</v>
      </c>
      <c r="BJ127" s="152" t="s">
        <v>155</v>
      </c>
      <c r="BK127" s="226">
        <f t="shared" si="6"/>
        <v>0</v>
      </c>
      <c r="BL127" s="152" t="s">
        <v>208</v>
      </c>
      <c r="BM127" s="152" t="s">
        <v>185</v>
      </c>
    </row>
    <row r="128" spans="2:65" s="161" customFormat="1" ht="31.5" customHeight="1">
      <c r="B128" s="224"/>
      <c r="C128" s="139" t="s">
        <v>189</v>
      </c>
      <c r="D128" s="139" t="s">
        <v>150</v>
      </c>
      <c r="E128" s="140" t="s">
        <v>1178</v>
      </c>
      <c r="F128" s="273" t="s">
        <v>1601</v>
      </c>
      <c r="G128" s="271"/>
      <c r="H128" s="271"/>
      <c r="I128" s="271"/>
      <c r="J128" s="141" t="s">
        <v>266</v>
      </c>
      <c r="K128" s="142">
        <v>425</v>
      </c>
      <c r="L128" s="272"/>
      <c r="M128" s="271"/>
      <c r="N128" s="272">
        <f t="shared" si="0"/>
        <v>0</v>
      </c>
      <c r="O128" s="271"/>
      <c r="P128" s="271"/>
      <c r="Q128" s="271"/>
      <c r="R128" s="225"/>
      <c r="S128" s="1"/>
      <c r="T128" s="228"/>
      <c r="U128" s="37"/>
      <c r="V128" s="29"/>
      <c r="W128" s="130"/>
      <c r="X128" s="130"/>
      <c r="Y128" s="130"/>
      <c r="Z128" s="130"/>
      <c r="AA128" s="131"/>
      <c r="AB128" s="1"/>
      <c r="AC128" s="1"/>
      <c r="AD128" s="1"/>
      <c r="AE128" s="139"/>
      <c r="AF128" s="139"/>
      <c r="AG128" s="140"/>
      <c r="AH128" s="273"/>
      <c r="AI128" s="271"/>
      <c r="AJ128" s="271"/>
      <c r="AK128" s="271"/>
      <c r="AL128" s="141"/>
      <c r="AM128" s="142"/>
      <c r="AN128" s="272"/>
      <c r="AO128" s="271"/>
      <c r="AP128" s="272"/>
      <c r="AQ128" s="271"/>
      <c r="AR128" s="271"/>
      <c r="AS128" s="271"/>
      <c r="AT128" s="152" t="s">
        <v>150</v>
      </c>
      <c r="AU128" s="152" t="s">
        <v>155</v>
      </c>
      <c r="AY128" s="152" t="s">
        <v>149</v>
      </c>
      <c r="BE128" s="226">
        <f t="shared" si="1"/>
        <v>0</v>
      </c>
      <c r="BF128" s="226">
        <f t="shared" si="2"/>
        <v>0</v>
      </c>
      <c r="BG128" s="226">
        <f t="shared" si="3"/>
        <v>0</v>
      </c>
      <c r="BH128" s="226">
        <f t="shared" si="4"/>
        <v>0</v>
      </c>
      <c r="BI128" s="226">
        <f t="shared" si="5"/>
        <v>0</v>
      </c>
      <c r="BJ128" s="152" t="s">
        <v>155</v>
      </c>
      <c r="BK128" s="226">
        <f t="shared" si="6"/>
        <v>0</v>
      </c>
      <c r="BL128" s="152" t="s">
        <v>208</v>
      </c>
      <c r="BM128" s="152" t="s">
        <v>189</v>
      </c>
    </row>
    <row r="129" spans="2:65" s="161" customFormat="1" ht="31.5" customHeight="1">
      <c r="B129" s="224"/>
      <c r="C129" s="144" t="s">
        <v>192</v>
      </c>
      <c r="D129" s="144" t="s">
        <v>252</v>
      </c>
      <c r="E129" s="145" t="s">
        <v>1179</v>
      </c>
      <c r="F129" s="276" t="s">
        <v>1663</v>
      </c>
      <c r="G129" s="277"/>
      <c r="H129" s="277"/>
      <c r="I129" s="277"/>
      <c r="J129" s="146" t="s">
        <v>266</v>
      </c>
      <c r="K129" s="147">
        <v>113.22</v>
      </c>
      <c r="L129" s="278"/>
      <c r="M129" s="277"/>
      <c r="N129" s="278">
        <f t="shared" si="0"/>
        <v>0</v>
      </c>
      <c r="O129" s="271"/>
      <c r="P129" s="271"/>
      <c r="Q129" s="271"/>
      <c r="R129" s="225"/>
      <c r="S129" s="229"/>
      <c r="T129" s="228"/>
      <c r="U129" s="37"/>
      <c r="V129" s="29"/>
      <c r="W129" s="130"/>
      <c r="X129" s="130"/>
      <c r="Y129" s="130"/>
      <c r="Z129" s="130"/>
      <c r="AA129" s="131"/>
      <c r="AB129" s="1"/>
      <c r="AC129" s="1"/>
      <c r="AD129" s="1"/>
      <c r="AE129" s="144"/>
      <c r="AF129" s="144"/>
      <c r="AG129" s="145"/>
      <c r="AH129" s="276"/>
      <c r="AI129" s="277"/>
      <c r="AJ129" s="277"/>
      <c r="AK129" s="277"/>
      <c r="AL129" s="146"/>
      <c r="AM129" s="147"/>
      <c r="AN129" s="278"/>
      <c r="AO129" s="277"/>
      <c r="AP129" s="278"/>
      <c r="AQ129" s="271"/>
      <c r="AR129" s="271"/>
      <c r="AS129" s="271"/>
      <c r="AT129" s="152" t="s">
        <v>252</v>
      </c>
      <c r="AU129" s="152" t="s">
        <v>155</v>
      </c>
      <c r="AY129" s="152" t="s">
        <v>149</v>
      </c>
      <c r="BE129" s="226">
        <f t="shared" si="1"/>
        <v>0</v>
      </c>
      <c r="BF129" s="226">
        <f t="shared" si="2"/>
        <v>0</v>
      </c>
      <c r="BG129" s="226">
        <f t="shared" si="3"/>
        <v>0</v>
      </c>
      <c r="BH129" s="226">
        <f t="shared" si="4"/>
        <v>0</v>
      </c>
      <c r="BI129" s="226">
        <f t="shared" si="5"/>
        <v>0</v>
      </c>
      <c r="BJ129" s="152" t="s">
        <v>155</v>
      </c>
      <c r="BK129" s="226">
        <f t="shared" si="6"/>
        <v>0</v>
      </c>
      <c r="BL129" s="152" t="s">
        <v>208</v>
      </c>
      <c r="BM129" s="152" t="s">
        <v>192</v>
      </c>
    </row>
    <row r="130" spans="2:65" s="161" customFormat="1" ht="31.5" customHeight="1">
      <c r="B130" s="224"/>
      <c r="C130" s="144" t="s">
        <v>195</v>
      </c>
      <c r="D130" s="144" t="s">
        <v>252</v>
      </c>
      <c r="E130" s="145" t="s">
        <v>1180</v>
      </c>
      <c r="F130" s="276" t="s">
        <v>1664</v>
      </c>
      <c r="G130" s="277"/>
      <c r="H130" s="277"/>
      <c r="I130" s="277"/>
      <c r="J130" s="146" t="s">
        <v>266</v>
      </c>
      <c r="K130" s="147">
        <v>88.74</v>
      </c>
      <c r="L130" s="278"/>
      <c r="M130" s="277"/>
      <c r="N130" s="278">
        <f t="shared" si="0"/>
        <v>0</v>
      </c>
      <c r="O130" s="271"/>
      <c r="P130" s="271"/>
      <c r="Q130" s="271"/>
      <c r="R130" s="225"/>
      <c r="S130" s="229"/>
      <c r="T130" s="228"/>
      <c r="U130" s="37"/>
      <c r="V130" s="29"/>
      <c r="W130" s="130"/>
      <c r="X130" s="130"/>
      <c r="Y130" s="130"/>
      <c r="Z130" s="130"/>
      <c r="AA130" s="131"/>
      <c r="AB130" s="1"/>
      <c r="AC130" s="1"/>
      <c r="AD130" s="1"/>
      <c r="AE130" s="144"/>
      <c r="AF130" s="144"/>
      <c r="AG130" s="145"/>
      <c r="AH130" s="276"/>
      <c r="AI130" s="277"/>
      <c r="AJ130" s="277"/>
      <c r="AK130" s="277"/>
      <c r="AL130" s="146"/>
      <c r="AM130" s="147"/>
      <c r="AN130" s="278"/>
      <c r="AO130" s="277"/>
      <c r="AP130" s="278"/>
      <c r="AQ130" s="271"/>
      <c r="AR130" s="271"/>
      <c r="AS130" s="271"/>
      <c r="AT130" s="152" t="s">
        <v>252</v>
      </c>
      <c r="AU130" s="152" t="s">
        <v>155</v>
      </c>
      <c r="AY130" s="152" t="s">
        <v>149</v>
      </c>
      <c r="BE130" s="226">
        <f t="shared" si="1"/>
        <v>0</v>
      </c>
      <c r="BF130" s="226">
        <f t="shared" si="2"/>
        <v>0</v>
      </c>
      <c r="BG130" s="226">
        <f t="shared" si="3"/>
        <v>0</v>
      </c>
      <c r="BH130" s="226">
        <f t="shared" si="4"/>
        <v>0</v>
      </c>
      <c r="BI130" s="226">
        <f t="shared" si="5"/>
        <v>0</v>
      </c>
      <c r="BJ130" s="152" t="s">
        <v>155</v>
      </c>
      <c r="BK130" s="226">
        <f t="shared" si="6"/>
        <v>0</v>
      </c>
      <c r="BL130" s="152" t="s">
        <v>208</v>
      </c>
      <c r="BM130" s="152" t="s">
        <v>195</v>
      </c>
    </row>
    <row r="131" spans="2:65" s="161" customFormat="1" ht="31.5" customHeight="1">
      <c r="B131" s="224"/>
      <c r="C131" s="144" t="s">
        <v>198</v>
      </c>
      <c r="D131" s="144" t="s">
        <v>252</v>
      </c>
      <c r="E131" s="145" t="s">
        <v>1181</v>
      </c>
      <c r="F131" s="276" t="s">
        <v>1665</v>
      </c>
      <c r="G131" s="277"/>
      <c r="H131" s="277"/>
      <c r="I131" s="277"/>
      <c r="J131" s="146" t="s">
        <v>266</v>
      </c>
      <c r="K131" s="147">
        <v>87.72</v>
      </c>
      <c r="L131" s="278"/>
      <c r="M131" s="277"/>
      <c r="N131" s="278">
        <f t="shared" si="0"/>
        <v>0</v>
      </c>
      <c r="O131" s="271"/>
      <c r="P131" s="271"/>
      <c r="Q131" s="271"/>
      <c r="R131" s="225"/>
      <c r="S131" s="229"/>
      <c r="T131" s="228"/>
      <c r="U131" s="37"/>
      <c r="V131" s="29"/>
      <c r="W131" s="130"/>
      <c r="X131" s="130"/>
      <c r="Y131" s="130"/>
      <c r="Z131" s="130"/>
      <c r="AA131" s="131"/>
      <c r="AB131" s="1"/>
      <c r="AC131" s="1"/>
      <c r="AD131" s="1"/>
      <c r="AE131" s="144"/>
      <c r="AF131" s="144"/>
      <c r="AG131" s="145"/>
      <c r="AH131" s="276"/>
      <c r="AI131" s="277"/>
      <c r="AJ131" s="277"/>
      <c r="AK131" s="277"/>
      <c r="AL131" s="146"/>
      <c r="AM131" s="147"/>
      <c r="AN131" s="278"/>
      <c r="AO131" s="277"/>
      <c r="AP131" s="278"/>
      <c r="AQ131" s="271"/>
      <c r="AR131" s="271"/>
      <c r="AS131" s="271"/>
      <c r="AT131" s="152" t="s">
        <v>252</v>
      </c>
      <c r="AU131" s="152" t="s">
        <v>155</v>
      </c>
      <c r="AY131" s="152" t="s">
        <v>149</v>
      </c>
      <c r="BE131" s="226">
        <f t="shared" si="1"/>
        <v>0</v>
      </c>
      <c r="BF131" s="226">
        <f t="shared" si="2"/>
        <v>0</v>
      </c>
      <c r="BG131" s="226">
        <f t="shared" si="3"/>
        <v>0</v>
      </c>
      <c r="BH131" s="226">
        <f t="shared" si="4"/>
        <v>0</v>
      </c>
      <c r="BI131" s="226">
        <f t="shared" si="5"/>
        <v>0</v>
      </c>
      <c r="BJ131" s="152" t="s">
        <v>155</v>
      </c>
      <c r="BK131" s="226">
        <f t="shared" si="6"/>
        <v>0</v>
      </c>
      <c r="BL131" s="152" t="s">
        <v>208</v>
      </c>
      <c r="BM131" s="152" t="s">
        <v>198</v>
      </c>
    </row>
    <row r="132" spans="2:65" s="161" customFormat="1" ht="31.5" customHeight="1">
      <c r="B132" s="224"/>
      <c r="C132" s="144" t="s">
        <v>201</v>
      </c>
      <c r="D132" s="144" t="s">
        <v>252</v>
      </c>
      <c r="E132" s="145" t="s">
        <v>1182</v>
      </c>
      <c r="F132" s="276" t="s">
        <v>1666</v>
      </c>
      <c r="G132" s="277"/>
      <c r="H132" s="277"/>
      <c r="I132" s="277"/>
      <c r="J132" s="146" t="s">
        <v>266</v>
      </c>
      <c r="K132" s="147">
        <v>41.82</v>
      </c>
      <c r="L132" s="278"/>
      <c r="M132" s="277"/>
      <c r="N132" s="278">
        <f t="shared" si="0"/>
        <v>0</v>
      </c>
      <c r="O132" s="271"/>
      <c r="P132" s="271"/>
      <c r="Q132" s="271"/>
      <c r="R132" s="225"/>
      <c r="S132" s="229"/>
      <c r="T132" s="228"/>
      <c r="U132" s="37"/>
      <c r="V132" s="29"/>
      <c r="W132" s="130"/>
      <c r="X132" s="130"/>
      <c r="Y132" s="130"/>
      <c r="Z132" s="130"/>
      <c r="AA132" s="131"/>
      <c r="AB132" s="1"/>
      <c r="AC132" s="1"/>
      <c r="AD132" s="1"/>
      <c r="AE132" s="144"/>
      <c r="AF132" s="144"/>
      <c r="AG132" s="145"/>
      <c r="AH132" s="276"/>
      <c r="AI132" s="277"/>
      <c r="AJ132" s="277"/>
      <c r="AK132" s="277"/>
      <c r="AL132" s="146"/>
      <c r="AM132" s="147"/>
      <c r="AN132" s="278"/>
      <c r="AO132" s="277"/>
      <c r="AP132" s="278"/>
      <c r="AQ132" s="271"/>
      <c r="AR132" s="271"/>
      <c r="AS132" s="271"/>
      <c r="AT132" s="152" t="s">
        <v>252</v>
      </c>
      <c r="AU132" s="152" t="s">
        <v>155</v>
      </c>
      <c r="AY132" s="152" t="s">
        <v>149</v>
      </c>
      <c r="BE132" s="226">
        <f t="shared" si="1"/>
        <v>0</v>
      </c>
      <c r="BF132" s="226">
        <f t="shared" si="2"/>
        <v>0</v>
      </c>
      <c r="BG132" s="226">
        <f t="shared" si="3"/>
        <v>0</v>
      </c>
      <c r="BH132" s="226">
        <f t="shared" si="4"/>
        <v>0</v>
      </c>
      <c r="BI132" s="226">
        <f t="shared" si="5"/>
        <v>0</v>
      </c>
      <c r="BJ132" s="152" t="s">
        <v>155</v>
      </c>
      <c r="BK132" s="226">
        <f t="shared" si="6"/>
        <v>0</v>
      </c>
      <c r="BL132" s="152" t="s">
        <v>208</v>
      </c>
      <c r="BM132" s="152" t="s">
        <v>201</v>
      </c>
    </row>
    <row r="133" spans="2:65" s="161" customFormat="1" ht="31.5" customHeight="1">
      <c r="B133" s="224"/>
      <c r="C133" s="144" t="s">
        <v>205</v>
      </c>
      <c r="D133" s="144" t="s">
        <v>252</v>
      </c>
      <c r="E133" s="145" t="s">
        <v>1183</v>
      </c>
      <c r="F133" s="276" t="s">
        <v>1667</v>
      </c>
      <c r="G133" s="277"/>
      <c r="H133" s="277"/>
      <c r="I133" s="277"/>
      <c r="J133" s="146" t="s">
        <v>266</v>
      </c>
      <c r="K133" s="147">
        <v>102</v>
      </c>
      <c r="L133" s="278"/>
      <c r="M133" s="277"/>
      <c r="N133" s="278">
        <f t="shared" si="0"/>
        <v>0</v>
      </c>
      <c r="O133" s="271"/>
      <c r="P133" s="271"/>
      <c r="Q133" s="271"/>
      <c r="R133" s="225"/>
      <c r="S133" s="229"/>
      <c r="T133" s="228"/>
      <c r="U133" s="37"/>
      <c r="V133" s="29"/>
      <c r="W133" s="130"/>
      <c r="X133" s="130"/>
      <c r="Y133" s="130"/>
      <c r="Z133" s="130"/>
      <c r="AA133" s="131"/>
      <c r="AB133" s="1"/>
      <c r="AC133" s="1"/>
      <c r="AD133" s="1"/>
      <c r="AE133" s="144"/>
      <c r="AF133" s="144"/>
      <c r="AG133" s="145"/>
      <c r="AH133" s="276"/>
      <c r="AI133" s="277"/>
      <c r="AJ133" s="277"/>
      <c r="AK133" s="277"/>
      <c r="AL133" s="146"/>
      <c r="AM133" s="147"/>
      <c r="AN133" s="278"/>
      <c r="AO133" s="277"/>
      <c r="AP133" s="278"/>
      <c r="AQ133" s="271"/>
      <c r="AR133" s="271"/>
      <c r="AS133" s="271"/>
      <c r="AT133" s="152" t="s">
        <v>252</v>
      </c>
      <c r="AU133" s="152" t="s">
        <v>155</v>
      </c>
      <c r="AY133" s="152" t="s">
        <v>149</v>
      </c>
      <c r="BE133" s="226">
        <f t="shared" si="1"/>
        <v>0</v>
      </c>
      <c r="BF133" s="226">
        <f t="shared" si="2"/>
        <v>0</v>
      </c>
      <c r="BG133" s="226">
        <f t="shared" si="3"/>
        <v>0</v>
      </c>
      <c r="BH133" s="226">
        <f t="shared" si="4"/>
        <v>0</v>
      </c>
      <c r="BI133" s="226">
        <f t="shared" si="5"/>
        <v>0</v>
      </c>
      <c r="BJ133" s="152" t="s">
        <v>155</v>
      </c>
      <c r="BK133" s="226">
        <f t="shared" si="6"/>
        <v>0</v>
      </c>
      <c r="BL133" s="152" t="s">
        <v>208</v>
      </c>
      <c r="BM133" s="152" t="s">
        <v>205</v>
      </c>
    </row>
    <row r="134" spans="2:63" s="217" customFormat="1" ht="29.25" customHeight="1">
      <c r="B134" s="215"/>
      <c r="C134" s="136"/>
      <c r="D134" s="138" t="s">
        <v>1166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274">
        <f>BK134</f>
        <v>0</v>
      </c>
      <c r="O134" s="275"/>
      <c r="P134" s="275"/>
      <c r="Q134" s="275"/>
      <c r="R134" s="216"/>
      <c r="S134" s="1"/>
      <c r="T134" s="228"/>
      <c r="U134" s="37"/>
      <c r="V134" s="29"/>
      <c r="W134" s="130"/>
      <c r="X134" s="130"/>
      <c r="Y134" s="130"/>
      <c r="Z134" s="130"/>
      <c r="AA134" s="131"/>
      <c r="AB134" s="1"/>
      <c r="AC134" s="1"/>
      <c r="AD134" s="1"/>
      <c r="AE134" s="136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274"/>
      <c r="AQ134" s="275"/>
      <c r="AR134" s="275"/>
      <c r="AS134" s="275"/>
      <c r="AT134" s="222" t="s">
        <v>71</v>
      </c>
      <c r="AU134" s="222" t="s">
        <v>79</v>
      </c>
      <c r="AY134" s="221" t="s">
        <v>149</v>
      </c>
      <c r="BK134" s="223">
        <f>SUM(BK135:BK154)</f>
        <v>0</v>
      </c>
    </row>
    <row r="135" spans="2:65" s="161" customFormat="1" ht="31.5" customHeight="1">
      <c r="B135" s="224"/>
      <c r="C135" s="139" t="s">
        <v>208</v>
      </c>
      <c r="D135" s="139" t="s">
        <v>150</v>
      </c>
      <c r="E135" s="140" t="s">
        <v>1184</v>
      </c>
      <c r="F135" s="270" t="s">
        <v>1185</v>
      </c>
      <c r="G135" s="271"/>
      <c r="H135" s="271"/>
      <c r="I135" s="271"/>
      <c r="J135" s="141" t="s">
        <v>266</v>
      </c>
      <c r="K135" s="142">
        <v>102</v>
      </c>
      <c r="L135" s="272"/>
      <c r="M135" s="271"/>
      <c r="N135" s="272">
        <f aca="true" t="shared" si="7" ref="N135:N154">ROUND(L135*K135,2)</f>
        <v>0</v>
      </c>
      <c r="O135" s="271"/>
      <c r="P135" s="271"/>
      <c r="Q135" s="271"/>
      <c r="R135" s="225"/>
      <c r="S135" s="1"/>
      <c r="T135" s="228"/>
      <c r="U135" s="37"/>
      <c r="V135" s="29"/>
      <c r="W135" s="130"/>
      <c r="X135" s="130"/>
      <c r="Y135" s="130"/>
      <c r="Z135" s="130"/>
      <c r="AA135" s="131"/>
      <c r="AB135" s="1"/>
      <c r="AC135" s="1"/>
      <c r="AD135" s="1"/>
      <c r="AE135" s="139"/>
      <c r="AF135" s="139"/>
      <c r="AG135" s="140"/>
      <c r="AH135" s="270"/>
      <c r="AI135" s="271"/>
      <c r="AJ135" s="271"/>
      <c r="AK135" s="271"/>
      <c r="AL135" s="141"/>
      <c r="AM135" s="142"/>
      <c r="AN135" s="272"/>
      <c r="AO135" s="271"/>
      <c r="AP135" s="272"/>
      <c r="AQ135" s="271"/>
      <c r="AR135" s="271"/>
      <c r="AS135" s="271"/>
      <c r="AT135" s="152" t="s">
        <v>150</v>
      </c>
      <c r="AU135" s="152" t="s">
        <v>155</v>
      </c>
      <c r="AY135" s="152" t="s">
        <v>149</v>
      </c>
      <c r="BE135" s="226">
        <f aca="true" t="shared" si="8" ref="BE135:BE154">IF(U135="základná",N135,0)</f>
        <v>0</v>
      </c>
      <c r="BF135" s="226">
        <f aca="true" t="shared" si="9" ref="BF135:BF154">IF(U135="znížená",N135,0)</f>
        <v>0</v>
      </c>
      <c r="BG135" s="226">
        <f aca="true" t="shared" si="10" ref="BG135:BG154">IF(U135="zákl. prenesená",N135,0)</f>
        <v>0</v>
      </c>
      <c r="BH135" s="226">
        <f aca="true" t="shared" si="11" ref="BH135:BH154">IF(U135="zníž. prenesená",N135,0)</f>
        <v>0</v>
      </c>
      <c r="BI135" s="226">
        <f aca="true" t="shared" si="12" ref="BI135:BI154">IF(U135="nulová",N135,0)</f>
        <v>0</v>
      </c>
      <c r="BJ135" s="152" t="s">
        <v>155</v>
      </c>
      <c r="BK135" s="226">
        <f aca="true" t="shared" si="13" ref="BK135:BK154">ROUND(L135*K135,2)</f>
        <v>0</v>
      </c>
      <c r="BL135" s="152" t="s">
        <v>208</v>
      </c>
      <c r="BM135" s="152" t="s">
        <v>208</v>
      </c>
    </row>
    <row r="136" spans="2:65" s="161" customFormat="1" ht="31.5" customHeight="1">
      <c r="B136" s="224"/>
      <c r="C136" s="139" t="s">
        <v>212</v>
      </c>
      <c r="D136" s="139" t="s">
        <v>150</v>
      </c>
      <c r="E136" s="140" t="s">
        <v>1186</v>
      </c>
      <c r="F136" s="270" t="s">
        <v>1187</v>
      </c>
      <c r="G136" s="271"/>
      <c r="H136" s="271"/>
      <c r="I136" s="271"/>
      <c r="J136" s="141" t="s">
        <v>210</v>
      </c>
      <c r="K136" s="142">
        <v>1</v>
      </c>
      <c r="L136" s="272"/>
      <c r="M136" s="271"/>
      <c r="N136" s="272">
        <f t="shared" si="7"/>
        <v>0</v>
      </c>
      <c r="O136" s="271"/>
      <c r="P136" s="271"/>
      <c r="Q136" s="271"/>
      <c r="R136" s="225"/>
      <c r="S136" s="1"/>
      <c r="T136" s="228"/>
      <c r="U136" s="37"/>
      <c r="V136" s="29"/>
      <c r="W136" s="130"/>
      <c r="X136" s="130"/>
      <c r="Y136" s="130"/>
      <c r="Z136" s="130"/>
      <c r="AA136" s="131"/>
      <c r="AB136" s="1"/>
      <c r="AC136" s="1"/>
      <c r="AD136" s="1"/>
      <c r="AE136" s="139"/>
      <c r="AF136" s="139"/>
      <c r="AG136" s="140"/>
      <c r="AH136" s="270"/>
      <c r="AI136" s="271"/>
      <c r="AJ136" s="271"/>
      <c r="AK136" s="271"/>
      <c r="AL136" s="141"/>
      <c r="AM136" s="142"/>
      <c r="AN136" s="272"/>
      <c r="AO136" s="271"/>
      <c r="AP136" s="272"/>
      <c r="AQ136" s="271"/>
      <c r="AR136" s="271"/>
      <c r="AS136" s="271"/>
      <c r="AT136" s="152" t="s">
        <v>150</v>
      </c>
      <c r="AU136" s="152" t="s">
        <v>155</v>
      </c>
      <c r="AY136" s="152" t="s">
        <v>149</v>
      </c>
      <c r="BE136" s="226">
        <f t="shared" si="8"/>
        <v>0</v>
      </c>
      <c r="BF136" s="226">
        <f t="shared" si="9"/>
        <v>0</v>
      </c>
      <c r="BG136" s="226">
        <f t="shared" si="10"/>
        <v>0</v>
      </c>
      <c r="BH136" s="226">
        <f t="shared" si="11"/>
        <v>0</v>
      </c>
      <c r="BI136" s="226">
        <f t="shared" si="12"/>
        <v>0</v>
      </c>
      <c r="BJ136" s="152" t="s">
        <v>155</v>
      </c>
      <c r="BK136" s="226">
        <f t="shared" si="13"/>
        <v>0</v>
      </c>
      <c r="BL136" s="152" t="s">
        <v>208</v>
      </c>
      <c r="BM136" s="152" t="s">
        <v>212</v>
      </c>
    </row>
    <row r="137" spans="2:65" s="161" customFormat="1" ht="31.5" customHeight="1">
      <c r="B137" s="224"/>
      <c r="C137" s="139" t="s">
        <v>216</v>
      </c>
      <c r="D137" s="139" t="s">
        <v>150</v>
      </c>
      <c r="E137" s="140" t="s">
        <v>1188</v>
      </c>
      <c r="F137" s="270" t="s">
        <v>1189</v>
      </c>
      <c r="G137" s="271"/>
      <c r="H137" s="271"/>
      <c r="I137" s="271"/>
      <c r="J137" s="141" t="s">
        <v>266</v>
      </c>
      <c r="K137" s="142">
        <v>101</v>
      </c>
      <c r="L137" s="272"/>
      <c r="M137" s="271"/>
      <c r="N137" s="272">
        <f t="shared" si="7"/>
        <v>0</v>
      </c>
      <c r="O137" s="271"/>
      <c r="P137" s="271"/>
      <c r="Q137" s="271"/>
      <c r="R137" s="225"/>
      <c r="S137" s="1"/>
      <c r="T137" s="228"/>
      <c r="U137" s="37"/>
      <c r="V137" s="29"/>
      <c r="W137" s="130"/>
      <c r="X137" s="130"/>
      <c r="Y137" s="130"/>
      <c r="Z137" s="130"/>
      <c r="AA137" s="131"/>
      <c r="AB137" s="1"/>
      <c r="AC137" s="1"/>
      <c r="AD137" s="1"/>
      <c r="AE137" s="139"/>
      <c r="AF137" s="139"/>
      <c r="AG137" s="140"/>
      <c r="AH137" s="270"/>
      <c r="AI137" s="271"/>
      <c r="AJ137" s="271"/>
      <c r="AK137" s="271"/>
      <c r="AL137" s="141"/>
      <c r="AM137" s="142"/>
      <c r="AN137" s="272"/>
      <c r="AO137" s="271"/>
      <c r="AP137" s="272"/>
      <c r="AQ137" s="271"/>
      <c r="AR137" s="271"/>
      <c r="AS137" s="271"/>
      <c r="AT137" s="152" t="s">
        <v>150</v>
      </c>
      <c r="AU137" s="152" t="s">
        <v>155</v>
      </c>
      <c r="AY137" s="152" t="s">
        <v>149</v>
      </c>
      <c r="BE137" s="226">
        <f t="shared" si="8"/>
        <v>0</v>
      </c>
      <c r="BF137" s="226">
        <f t="shared" si="9"/>
        <v>0</v>
      </c>
      <c r="BG137" s="226">
        <f t="shared" si="10"/>
        <v>0</v>
      </c>
      <c r="BH137" s="226">
        <f t="shared" si="11"/>
        <v>0</v>
      </c>
      <c r="BI137" s="226">
        <f t="shared" si="12"/>
        <v>0</v>
      </c>
      <c r="BJ137" s="152" t="s">
        <v>155</v>
      </c>
      <c r="BK137" s="226">
        <f t="shared" si="13"/>
        <v>0</v>
      </c>
      <c r="BL137" s="152" t="s">
        <v>208</v>
      </c>
      <c r="BM137" s="152" t="s">
        <v>216</v>
      </c>
    </row>
    <row r="138" spans="2:65" s="161" customFormat="1" ht="31.5" customHeight="1">
      <c r="B138" s="224"/>
      <c r="C138" s="139" t="s">
        <v>220</v>
      </c>
      <c r="D138" s="139" t="s">
        <v>150</v>
      </c>
      <c r="E138" s="140" t="s">
        <v>1190</v>
      </c>
      <c r="F138" s="270" t="s">
        <v>1191</v>
      </c>
      <c r="G138" s="271"/>
      <c r="H138" s="271"/>
      <c r="I138" s="271"/>
      <c r="J138" s="141" t="s">
        <v>266</v>
      </c>
      <c r="K138" s="142">
        <v>113</v>
      </c>
      <c r="L138" s="272"/>
      <c r="M138" s="271"/>
      <c r="N138" s="272">
        <f t="shared" si="7"/>
        <v>0</v>
      </c>
      <c r="O138" s="271"/>
      <c r="P138" s="271"/>
      <c r="Q138" s="271"/>
      <c r="R138" s="225"/>
      <c r="S138" s="1"/>
      <c r="T138" s="228"/>
      <c r="U138" s="37"/>
      <c r="V138" s="29"/>
      <c r="W138" s="130"/>
      <c r="X138" s="130"/>
      <c r="Y138" s="130"/>
      <c r="Z138" s="130"/>
      <c r="AA138" s="131"/>
      <c r="AB138" s="1"/>
      <c r="AC138" s="1"/>
      <c r="AD138" s="1"/>
      <c r="AE138" s="139"/>
      <c r="AF138" s="139"/>
      <c r="AG138" s="140"/>
      <c r="AH138" s="270"/>
      <c r="AI138" s="271"/>
      <c r="AJ138" s="271"/>
      <c r="AK138" s="271"/>
      <c r="AL138" s="141"/>
      <c r="AM138" s="142"/>
      <c r="AN138" s="272"/>
      <c r="AO138" s="271"/>
      <c r="AP138" s="272"/>
      <c r="AQ138" s="271"/>
      <c r="AR138" s="271"/>
      <c r="AS138" s="271"/>
      <c r="AT138" s="152" t="s">
        <v>150</v>
      </c>
      <c r="AU138" s="152" t="s">
        <v>155</v>
      </c>
      <c r="AY138" s="152" t="s">
        <v>149</v>
      </c>
      <c r="BE138" s="226">
        <f t="shared" si="8"/>
        <v>0</v>
      </c>
      <c r="BF138" s="226">
        <f t="shared" si="9"/>
        <v>0</v>
      </c>
      <c r="BG138" s="226">
        <f t="shared" si="10"/>
        <v>0</v>
      </c>
      <c r="BH138" s="226">
        <f t="shared" si="11"/>
        <v>0</v>
      </c>
      <c r="BI138" s="226">
        <f t="shared" si="12"/>
        <v>0</v>
      </c>
      <c r="BJ138" s="152" t="s">
        <v>155</v>
      </c>
      <c r="BK138" s="226">
        <f t="shared" si="13"/>
        <v>0</v>
      </c>
      <c r="BL138" s="152" t="s">
        <v>208</v>
      </c>
      <c r="BM138" s="152" t="s">
        <v>220</v>
      </c>
    </row>
    <row r="139" spans="2:65" s="161" customFormat="1" ht="31.5" customHeight="1">
      <c r="B139" s="224"/>
      <c r="C139" s="139" t="s">
        <v>8</v>
      </c>
      <c r="D139" s="139" t="s">
        <v>150</v>
      </c>
      <c r="E139" s="140" t="s">
        <v>1192</v>
      </c>
      <c r="F139" s="270" t="s">
        <v>1193</v>
      </c>
      <c r="G139" s="271"/>
      <c r="H139" s="271"/>
      <c r="I139" s="271"/>
      <c r="J139" s="141" t="s">
        <v>266</v>
      </c>
      <c r="K139" s="142">
        <v>55</v>
      </c>
      <c r="L139" s="272"/>
      <c r="M139" s="271"/>
      <c r="N139" s="272">
        <f t="shared" si="7"/>
        <v>0</v>
      </c>
      <c r="O139" s="271"/>
      <c r="P139" s="271"/>
      <c r="Q139" s="271"/>
      <c r="R139" s="225"/>
      <c r="S139" s="1"/>
      <c r="T139" s="228"/>
      <c r="U139" s="37"/>
      <c r="V139" s="29"/>
      <c r="W139" s="130"/>
      <c r="X139" s="130"/>
      <c r="Y139" s="130"/>
      <c r="Z139" s="130"/>
      <c r="AA139" s="131"/>
      <c r="AB139" s="1"/>
      <c r="AC139" s="1"/>
      <c r="AD139" s="1"/>
      <c r="AE139" s="139"/>
      <c r="AF139" s="139"/>
      <c r="AG139" s="140"/>
      <c r="AH139" s="270"/>
      <c r="AI139" s="271"/>
      <c r="AJ139" s="271"/>
      <c r="AK139" s="271"/>
      <c r="AL139" s="141"/>
      <c r="AM139" s="142"/>
      <c r="AN139" s="272"/>
      <c r="AO139" s="271"/>
      <c r="AP139" s="272"/>
      <c r="AQ139" s="271"/>
      <c r="AR139" s="271"/>
      <c r="AS139" s="271"/>
      <c r="AT139" s="152" t="s">
        <v>150</v>
      </c>
      <c r="AU139" s="152" t="s">
        <v>155</v>
      </c>
      <c r="AY139" s="152" t="s">
        <v>149</v>
      </c>
      <c r="BE139" s="226">
        <f t="shared" si="8"/>
        <v>0</v>
      </c>
      <c r="BF139" s="226">
        <f t="shared" si="9"/>
        <v>0</v>
      </c>
      <c r="BG139" s="226">
        <f t="shared" si="10"/>
        <v>0</v>
      </c>
      <c r="BH139" s="226">
        <f t="shared" si="11"/>
        <v>0</v>
      </c>
      <c r="BI139" s="226">
        <f t="shared" si="12"/>
        <v>0</v>
      </c>
      <c r="BJ139" s="152" t="s">
        <v>155</v>
      </c>
      <c r="BK139" s="226">
        <f t="shared" si="13"/>
        <v>0</v>
      </c>
      <c r="BL139" s="152" t="s">
        <v>208</v>
      </c>
      <c r="BM139" s="152" t="s">
        <v>8</v>
      </c>
    </row>
    <row r="140" spans="2:65" s="161" customFormat="1" ht="22.5" customHeight="1">
      <c r="B140" s="224"/>
      <c r="C140" s="139" t="s">
        <v>227</v>
      </c>
      <c r="D140" s="139" t="s">
        <v>150</v>
      </c>
      <c r="E140" s="140" t="s">
        <v>1194</v>
      </c>
      <c r="F140" s="270" t="s">
        <v>1195</v>
      </c>
      <c r="G140" s="271"/>
      <c r="H140" s="271"/>
      <c r="I140" s="271"/>
      <c r="J140" s="141" t="s">
        <v>266</v>
      </c>
      <c r="K140" s="142">
        <v>21</v>
      </c>
      <c r="L140" s="272"/>
      <c r="M140" s="271"/>
      <c r="N140" s="272">
        <f t="shared" si="7"/>
        <v>0</v>
      </c>
      <c r="O140" s="271"/>
      <c r="P140" s="271"/>
      <c r="Q140" s="271"/>
      <c r="R140" s="225"/>
      <c r="S140" s="1"/>
      <c r="T140" s="228"/>
      <c r="U140" s="37"/>
      <c r="V140" s="29"/>
      <c r="W140" s="130"/>
      <c r="X140" s="130"/>
      <c r="Y140" s="130"/>
      <c r="Z140" s="130"/>
      <c r="AA140" s="131"/>
      <c r="AB140" s="1"/>
      <c r="AC140" s="1"/>
      <c r="AD140" s="1"/>
      <c r="AE140" s="139"/>
      <c r="AF140" s="139"/>
      <c r="AG140" s="140"/>
      <c r="AH140" s="270"/>
      <c r="AI140" s="271"/>
      <c r="AJ140" s="271"/>
      <c r="AK140" s="271"/>
      <c r="AL140" s="141"/>
      <c r="AM140" s="142"/>
      <c r="AN140" s="272"/>
      <c r="AO140" s="271"/>
      <c r="AP140" s="272"/>
      <c r="AQ140" s="271"/>
      <c r="AR140" s="271"/>
      <c r="AS140" s="271"/>
      <c r="AT140" s="152" t="s">
        <v>150</v>
      </c>
      <c r="AU140" s="152" t="s">
        <v>155</v>
      </c>
      <c r="AY140" s="152" t="s">
        <v>149</v>
      </c>
      <c r="BE140" s="226">
        <f t="shared" si="8"/>
        <v>0</v>
      </c>
      <c r="BF140" s="226">
        <f t="shared" si="9"/>
        <v>0</v>
      </c>
      <c r="BG140" s="226">
        <f t="shared" si="10"/>
        <v>0</v>
      </c>
      <c r="BH140" s="226">
        <f t="shared" si="11"/>
        <v>0</v>
      </c>
      <c r="BI140" s="226">
        <f t="shared" si="12"/>
        <v>0</v>
      </c>
      <c r="BJ140" s="152" t="s">
        <v>155</v>
      </c>
      <c r="BK140" s="226">
        <f t="shared" si="13"/>
        <v>0</v>
      </c>
      <c r="BL140" s="152" t="s">
        <v>208</v>
      </c>
      <c r="BM140" s="152" t="s">
        <v>227</v>
      </c>
    </row>
    <row r="141" spans="2:65" s="161" customFormat="1" ht="22.5" customHeight="1">
      <c r="B141" s="224"/>
      <c r="C141" s="139" t="s">
        <v>231</v>
      </c>
      <c r="D141" s="139" t="s">
        <v>150</v>
      </c>
      <c r="E141" s="140" t="s">
        <v>1196</v>
      </c>
      <c r="F141" s="270" t="s">
        <v>1197</v>
      </c>
      <c r="G141" s="271"/>
      <c r="H141" s="271"/>
      <c r="I141" s="271"/>
      <c r="J141" s="141" t="s">
        <v>266</v>
      </c>
      <c r="K141" s="142">
        <v>60</v>
      </c>
      <c r="L141" s="272"/>
      <c r="M141" s="271"/>
      <c r="N141" s="272">
        <f t="shared" si="7"/>
        <v>0</v>
      </c>
      <c r="O141" s="271"/>
      <c r="P141" s="271"/>
      <c r="Q141" s="271"/>
      <c r="R141" s="225"/>
      <c r="S141" s="1"/>
      <c r="T141" s="228"/>
      <c r="U141" s="37"/>
      <c r="V141" s="29"/>
      <c r="W141" s="130"/>
      <c r="X141" s="130"/>
      <c r="Y141" s="130"/>
      <c r="Z141" s="130"/>
      <c r="AA141" s="131"/>
      <c r="AB141" s="1"/>
      <c r="AC141" s="1"/>
      <c r="AD141" s="1"/>
      <c r="AE141" s="139"/>
      <c r="AF141" s="139"/>
      <c r="AG141" s="140"/>
      <c r="AH141" s="270"/>
      <c r="AI141" s="271"/>
      <c r="AJ141" s="271"/>
      <c r="AK141" s="271"/>
      <c r="AL141" s="141"/>
      <c r="AM141" s="142"/>
      <c r="AN141" s="272"/>
      <c r="AO141" s="271"/>
      <c r="AP141" s="272"/>
      <c r="AQ141" s="271"/>
      <c r="AR141" s="271"/>
      <c r="AS141" s="271"/>
      <c r="AT141" s="152" t="s">
        <v>150</v>
      </c>
      <c r="AU141" s="152" t="s">
        <v>155</v>
      </c>
      <c r="AY141" s="152" t="s">
        <v>149</v>
      </c>
      <c r="BE141" s="226">
        <f t="shared" si="8"/>
        <v>0</v>
      </c>
      <c r="BF141" s="226">
        <f t="shared" si="9"/>
        <v>0</v>
      </c>
      <c r="BG141" s="226">
        <f t="shared" si="10"/>
        <v>0</v>
      </c>
      <c r="BH141" s="226">
        <f t="shared" si="11"/>
        <v>0</v>
      </c>
      <c r="BI141" s="226">
        <f t="shared" si="12"/>
        <v>0</v>
      </c>
      <c r="BJ141" s="152" t="s">
        <v>155</v>
      </c>
      <c r="BK141" s="226">
        <f t="shared" si="13"/>
        <v>0</v>
      </c>
      <c r="BL141" s="152" t="s">
        <v>208</v>
      </c>
      <c r="BM141" s="152" t="s">
        <v>231</v>
      </c>
    </row>
    <row r="142" spans="2:65" s="161" customFormat="1" ht="22.5" customHeight="1">
      <c r="B142" s="224"/>
      <c r="C142" s="139" t="s">
        <v>235</v>
      </c>
      <c r="D142" s="139" t="s">
        <v>150</v>
      </c>
      <c r="E142" s="140" t="s">
        <v>1198</v>
      </c>
      <c r="F142" s="270" t="s">
        <v>1199</v>
      </c>
      <c r="G142" s="271"/>
      <c r="H142" s="271"/>
      <c r="I142" s="271"/>
      <c r="J142" s="141" t="s">
        <v>266</v>
      </c>
      <c r="K142" s="142">
        <v>32</v>
      </c>
      <c r="L142" s="272"/>
      <c r="M142" s="271"/>
      <c r="N142" s="272">
        <f t="shared" si="7"/>
        <v>0</v>
      </c>
      <c r="O142" s="271"/>
      <c r="P142" s="271"/>
      <c r="Q142" s="271"/>
      <c r="R142" s="225"/>
      <c r="S142" s="1"/>
      <c r="T142" s="228"/>
      <c r="U142" s="37"/>
      <c r="V142" s="29"/>
      <c r="W142" s="130"/>
      <c r="X142" s="130"/>
      <c r="Y142" s="130"/>
      <c r="Z142" s="130"/>
      <c r="AA142" s="131"/>
      <c r="AB142" s="1"/>
      <c r="AC142" s="1"/>
      <c r="AD142" s="1"/>
      <c r="AE142" s="139"/>
      <c r="AF142" s="139"/>
      <c r="AG142" s="140"/>
      <c r="AH142" s="270"/>
      <c r="AI142" s="271"/>
      <c r="AJ142" s="271"/>
      <c r="AK142" s="271"/>
      <c r="AL142" s="141"/>
      <c r="AM142" s="142"/>
      <c r="AN142" s="272"/>
      <c r="AO142" s="271"/>
      <c r="AP142" s="272"/>
      <c r="AQ142" s="271"/>
      <c r="AR142" s="271"/>
      <c r="AS142" s="271"/>
      <c r="AT142" s="152" t="s">
        <v>150</v>
      </c>
      <c r="AU142" s="152" t="s">
        <v>155</v>
      </c>
      <c r="AY142" s="152" t="s">
        <v>149</v>
      </c>
      <c r="BE142" s="226">
        <f t="shared" si="8"/>
        <v>0</v>
      </c>
      <c r="BF142" s="226">
        <f t="shared" si="9"/>
        <v>0</v>
      </c>
      <c r="BG142" s="226">
        <f t="shared" si="10"/>
        <v>0</v>
      </c>
      <c r="BH142" s="226">
        <f t="shared" si="11"/>
        <v>0</v>
      </c>
      <c r="BI142" s="226">
        <f t="shared" si="12"/>
        <v>0</v>
      </c>
      <c r="BJ142" s="152" t="s">
        <v>155</v>
      </c>
      <c r="BK142" s="226">
        <f t="shared" si="13"/>
        <v>0</v>
      </c>
      <c r="BL142" s="152" t="s">
        <v>208</v>
      </c>
      <c r="BM142" s="152" t="s">
        <v>235</v>
      </c>
    </row>
    <row r="143" spans="2:65" s="161" customFormat="1" ht="31.5" customHeight="1">
      <c r="B143" s="224"/>
      <c r="C143" s="139" t="s">
        <v>239</v>
      </c>
      <c r="D143" s="139" t="s">
        <v>150</v>
      </c>
      <c r="E143" s="140" t="s">
        <v>1200</v>
      </c>
      <c r="F143" s="270" t="s">
        <v>1201</v>
      </c>
      <c r="G143" s="271"/>
      <c r="H143" s="271"/>
      <c r="I143" s="271"/>
      <c r="J143" s="141" t="s">
        <v>183</v>
      </c>
      <c r="K143" s="142">
        <v>3</v>
      </c>
      <c r="L143" s="272"/>
      <c r="M143" s="271"/>
      <c r="N143" s="272">
        <f t="shared" si="7"/>
        <v>0</v>
      </c>
      <c r="O143" s="271"/>
      <c r="P143" s="271"/>
      <c r="Q143" s="271"/>
      <c r="R143" s="225"/>
      <c r="S143" s="1"/>
      <c r="T143" s="228"/>
      <c r="U143" s="37"/>
      <c r="V143" s="29"/>
      <c r="W143" s="130"/>
      <c r="X143" s="130"/>
      <c r="Y143" s="130"/>
      <c r="Z143" s="130"/>
      <c r="AA143" s="131"/>
      <c r="AB143" s="1"/>
      <c r="AC143" s="1"/>
      <c r="AD143" s="1"/>
      <c r="AE143" s="139"/>
      <c r="AF143" s="139"/>
      <c r="AG143" s="140"/>
      <c r="AH143" s="270"/>
      <c r="AI143" s="271"/>
      <c r="AJ143" s="271"/>
      <c r="AK143" s="271"/>
      <c r="AL143" s="141"/>
      <c r="AM143" s="142"/>
      <c r="AN143" s="272"/>
      <c r="AO143" s="271"/>
      <c r="AP143" s="272"/>
      <c r="AQ143" s="271"/>
      <c r="AR143" s="271"/>
      <c r="AS143" s="271"/>
      <c r="AT143" s="152" t="s">
        <v>150</v>
      </c>
      <c r="AU143" s="152" t="s">
        <v>155</v>
      </c>
      <c r="AY143" s="152" t="s">
        <v>149</v>
      </c>
      <c r="BE143" s="226">
        <f t="shared" si="8"/>
        <v>0</v>
      </c>
      <c r="BF143" s="226">
        <f t="shared" si="9"/>
        <v>0</v>
      </c>
      <c r="BG143" s="226">
        <f t="shared" si="10"/>
        <v>0</v>
      </c>
      <c r="BH143" s="226">
        <f t="shared" si="11"/>
        <v>0</v>
      </c>
      <c r="BI143" s="226">
        <f t="shared" si="12"/>
        <v>0</v>
      </c>
      <c r="BJ143" s="152" t="s">
        <v>155</v>
      </c>
      <c r="BK143" s="226">
        <f t="shared" si="13"/>
        <v>0</v>
      </c>
      <c r="BL143" s="152" t="s">
        <v>208</v>
      </c>
      <c r="BM143" s="152" t="s">
        <v>239</v>
      </c>
    </row>
    <row r="144" spans="2:65" s="161" customFormat="1" ht="22.5" customHeight="1">
      <c r="B144" s="224"/>
      <c r="C144" s="144" t="s">
        <v>243</v>
      </c>
      <c r="D144" s="144" t="s">
        <v>252</v>
      </c>
      <c r="E144" s="145" t="s">
        <v>1202</v>
      </c>
      <c r="F144" s="276" t="s">
        <v>1203</v>
      </c>
      <c r="G144" s="277"/>
      <c r="H144" s="277"/>
      <c r="I144" s="277"/>
      <c r="J144" s="146" t="s">
        <v>183</v>
      </c>
      <c r="K144" s="147">
        <v>3</v>
      </c>
      <c r="L144" s="278"/>
      <c r="M144" s="277"/>
      <c r="N144" s="278">
        <f t="shared" si="7"/>
        <v>0</v>
      </c>
      <c r="O144" s="271"/>
      <c r="P144" s="271"/>
      <c r="Q144" s="271"/>
      <c r="R144" s="225"/>
      <c r="S144" s="1"/>
      <c r="T144" s="228"/>
      <c r="U144" s="37"/>
      <c r="V144" s="29"/>
      <c r="W144" s="130"/>
      <c r="X144" s="130"/>
      <c r="Y144" s="130"/>
      <c r="Z144" s="130"/>
      <c r="AA144" s="131"/>
      <c r="AB144" s="1"/>
      <c r="AC144" s="1"/>
      <c r="AD144" s="1"/>
      <c r="AE144" s="144"/>
      <c r="AF144" s="144"/>
      <c r="AG144" s="145"/>
      <c r="AH144" s="276"/>
      <c r="AI144" s="277"/>
      <c r="AJ144" s="277"/>
      <c r="AK144" s="277"/>
      <c r="AL144" s="146"/>
      <c r="AM144" s="147"/>
      <c r="AN144" s="278"/>
      <c r="AO144" s="277"/>
      <c r="AP144" s="278"/>
      <c r="AQ144" s="271"/>
      <c r="AR144" s="271"/>
      <c r="AS144" s="271"/>
      <c r="AT144" s="152" t="s">
        <v>252</v>
      </c>
      <c r="AU144" s="152" t="s">
        <v>155</v>
      </c>
      <c r="AY144" s="152" t="s">
        <v>149</v>
      </c>
      <c r="BE144" s="226">
        <f t="shared" si="8"/>
        <v>0</v>
      </c>
      <c r="BF144" s="226">
        <f t="shared" si="9"/>
        <v>0</v>
      </c>
      <c r="BG144" s="226">
        <f t="shared" si="10"/>
        <v>0</v>
      </c>
      <c r="BH144" s="226">
        <f t="shared" si="11"/>
        <v>0</v>
      </c>
      <c r="BI144" s="226">
        <f t="shared" si="12"/>
        <v>0</v>
      </c>
      <c r="BJ144" s="152" t="s">
        <v>155</v>
      </c>
      <c r="BK144" s="226">
        <f t="shared" si="13"/>
        <v>0</v>
      </c>
      <c r="BL144" s="152" t="s">
        <v>208</v>
      </c>
      <c r="BM144" s="152" t="s">
        <v>243</v>
      </c>
    </row>
    <row r="145" spans="2:65" s="161" customFormat="1" ht="31.5" customHeight="1">
      <c r="B145" s="224"/>
      <c r="C145" s="139" t="s">
        <v>247</v>
      </c>
      <c r="D145" s="139" t="s">
        <v>150</v>
      </c>
      <c r="E145" s="140" t="s">
        <v>1204</v>
      </c>
      <c r="F145" s="270" t="s">
        <v>1205</v>
      </c>
      <c r="G145" s="271"/>
      <c r="H145" s="271"/>
      <c r="I145" s="271"/>
      <c r="J145" s="141" t="s">
        <v>183</v>
      </c>
      <c r="K145" s="142">
        <v>1</v>
      </c>
      <c r="L145" s="272"/>
      <c r="M145" s="271"/>
      <c r="N145" s="272">
        <f t="shared" si="7"/>
        <v>0</v>
      </c>
      <c r="O145" s="271"/>
      <c r="P145" s="271"/>
      <c r="Q145" s="271"/>
      <c r="R145" s="225"/>
      <c r="S145" s="1"/>
      <c r="T145" s="228"/>
      <c r="U145" s="37"/>
      <c r="V145" s="29"/>
      <c r="W145" s="130"/>
      <c r="X145" s="130"/>
      <c r="Y145" s="130"/>
      <c r="Z145" s="130"/>
      <c r="AA145" s="131"/>
      <c r="AB145" s="1"/>
      <c r="AC145" s="1"/>
      <c r="AD145" s="1"/>
      <c r="AE145" s="139"/>
      <c r="AF145" s="139"/>
      <c r="AG145" s="140"/>
      <c r="AH145" s="270"/>
      <c r="AI145" s="271"/>
      <c r="AJ145" s="271"/>
      <c r="AK145" s="271"/>
      <c r="AL145" s="141"/>
      <c r="AM145" s="142"/>
      <c r="AN145" s="272"/>
      <c r="AO145" s="271"/>
      <c r="AP145" s="272"/>
      <c r="AQ145" s="271"/>
      <c r="AR145" s="271"/>
      <c r="AS145" s="271"/>
      <c r="AT145" s="152" t="s">
        <v>150</v>
      </c>
      <c r="AU145" s="152" t="s">
        <v>155</v>
      </c>
      <c r="AY145" s="152" t="s">
        <v>149</v>
      </c>
      <c r="BE145" s="226">
        <f t="shared" si="8"/>
        <v>0</v>
      </c>
      <c r="BF145" s="226">
        <f t="shared" si="9"/>
        <v>0</v>
      </c>
      <c r="BG145" s="226">
        <f t="shared" si="10"/>
        <v>0</v>
      </c>
      <c r="BH145" s="226">
        <f t="shared" si="11"/>
        <v>0</v>
      </c>
      <c r="BI145" s="226">
        <f t="shared" si="12"/>
        <v>0</v>
      </c>
      <c r="BJ145" s="152" t="s">
        <v>155</v>
      </c>
      <c r="BK145" s="226">
        <f t="shared" si="13"/>
        <v>0</v>
      </c>
      <c r="BL145" s="152" t="s">
        <v>208</v>
      </c>
      <c r="BM145" s="152" t="s">
        <v>247</v>
      </c>
    </row>
    <row r="146" spans="2:65" s="161" customFormat="1" ht="22.5" customHeight="1">
      <c r="B146" s="224"/>
      <c r="C146" s="144" t="s">
        <v>251</v>
      </c>
      <c r="D146" s="144" t="s">
        <v>252</v>
      </c>
      <c r="E146" s="145" t="s">
        <v>1206</v>
      </c>
      <c r="F146" s="276" t="s">
        <v>1207</v>
      </c>
      <c r="G146" s="277"/>
      <c r="H146" s="277"/>
      <c r="I146" s="277"/>
      <c r="J146" s="146" t="s">
        <v>183</v>
      </c>
      <c r="K146" s="147">
        <v>1</v>
      </c>
      <c r="L146" s="278"/>
      <c r="M146" s="277"/>
      <c r="N146" s="278">
        <f t="shared" si="7"/>
        <v>0</v>
      </c>
      <c r="O146" s="271"/>
      <c r="P146" s="271"/>
      <c r="Q146" s="271"/>
      <c r="R146" s="225"/>
      <c r="S146" s="1"/>
      <c r="T146" s="228"/>
      <c r="U146" s="37"/>
      <c r="V146" s="29"/>
      <c r="W146" s="130"/>
      <c r="X146" s="130"/>
      <c r="Y146" s="130"/>
      <c r="Z146" s="130"/>
      <c r="AA146" s="131"/>
      <c r="AB146" s="1"/>
      <c r="AC146" s="1"/>
      <c r="AD146" s="1"/>
      <c r="AE146" s="144"/>
      <c r="AF146" s="144"/>
      <c r="AG146" s="145"/>
      <c r="AH146" s="276"/>
      <c r="AI146" s="277"/>
      <c r="AJ146" s="277"/>
      <c r="AK146" s="277"/>
      <c r="AL146" s="146"/>
      <c r="AM146" s="147"/>
      <c r="AN146" s="278"/>
      <c r="AO146" s="277"/>
      <c r="AP146" s="278"/>
      <c r="AQ146" s="271"/>
      <c r="AR146" s="271"/>
      <c r="AS146" s="271"/>
      <c r="AT146" s="152" t="s">
        <v>252</v>
      </c>
      <c r="AU146" s="152" t="s">
        <v>155</v>
      </c>
      <c r="AY146" s="152" t="s">
        <v>149</v>
      </c>
      <c r="BE146" s="226">
        <f t="shared" si="8"/>
        <v>0</v>
      </c>
      <c r="BF146" s="226">
        <f t="shared" si="9"/>
        <v>0</v>
      </c>
      <c r="BG146" s="226">
        <f t="shared" si="10"/>
        <v>0</v>
      </c>
      <c r="BH146" s="226">
        <f t="shared" si="11"/>
        <v>0</v>
      </c>
      <c r="BI146" s="226">
        <f t="shared" si="12"/>
        <v>0</v>
      </c>
      <c r="BJ146" s="152" t="s">
        <v>155</v>
      </c>
      <c r="BK146" s="226">
        <f t="shared" si="13"/>
        <v>0</v>
      </c>
      <c r="BL146" s="152" t="s">
        <v>208</v>
      </c>
      <c r="BM146" s="152" t="s">
        <v>251</v>
      </c>
    </row>
    <row r="147" spans="2:65" s="161" customFormat="1" ht="22.5" customHeight="1">
      <c r="B147" s="224"/>
      <c r="C147" s="139" t="s">
        <v>256</v>
      </c>
      <c r="D147" s="139" t="s">
        <v>150</v>
      </c>
      <c r="E147" s="140" t="s">
        <v>1208</v>
      </c>
      <c r="F147" s="270" t="s">
        <v>1209</v>
      </c>
      <c r="G147" s="271"/>
      <c r="H147" s="271"/>
      <c r="I147" s="271"/>
      <c r="J147" s="141" t="s">
        <v>183</v>
      </c>
      <c r="K147" s="142">
        <v>5</v>
      </c>
      <c r="L147" s="272"/>
      <c r="M147" s="271"/>
      <c r="N147" s="272">
        <f t="shared" si="7"/>
        <v>0</v>
      </c>
      <c r="O147" s="271"/>
      <c r="P147" s="271"/>
      <c r="Q147" s="271"/>
      <c r="R147" s="225"/>
      <c r="S147" s="1"/>
      <c r="T147" s="228"/>
      <c r="U147" s="37"/>
      <c r="V147" s="29"/>
      <c r="W147" s="130"/>
      <c r="X147" s="130"/>
      <c r="Y147" s="130"/>
      <c r="Z147" s="130"/>
      <c r="AA147" s="131"/>
      <c r="AB147" s="1"/>
      <c r="AC147" s="1"/>
      <c r="AD147" s="1"/>
      <c r="AE147" s="139"/>
      <c r="AF147" s="139"/>
      <c r="AG147" s="140"/>
      <c r="AH147" s="270"/>
      <c r="AI147" s="271"/>
      <c r="AJ147" s="271"/>
      <c r="AK147" s="271"/>
      <c r="AL147" s="141"/>
      <c r="AM147" s="142"/>
      <c r="AN147" s="272"/>
      <c r="AO147" s="271"/>
      <c r="AP147" s="272"/>
      <c r="AQ147" s="271"/>
      <c r="AR147" s="271"/>
      <c r="AS147" s="271"/>
      <c r="AT147" s="152" t="s">
        <v>150</v>
      </c>
      <c r="AU147" s="152" t="s">
        <v>155</v>
      </c>
      <c r="AY147" s="152" t="s">
        <v>149</v>
      </c>
      <c r="BE147" s="226">
        <f t="shared" si="8"/>
        <v>0</v>
      </c>
      <c r="BF147" s="226">
        <f t="shared" si="9"/>
        <v>0</v>
      </c>
      <c r="BG147" s="226">
        <f t="shared" si="10"/>
        <v>0</v>
      </c>
      <c r="BH147" s="226">
        <f t="shared" si="11"/>
        <v>0</v>
      </c>
      <c r="BI147" s="226">
        <f t="shared" si="12"/>
        <v>0</v>
      </c>
      <c r="BJ147" s="152" t="s">
        <v>155</v>
      </c>
      <c r="BK147" s="226">
        <f t="shared" si="13"/>
        <v>0</v>
      </c>
      <c r="BL147" s="152" t="s">
        <v>208</v>
      </c>
      <c r="BM147" s="152" t="s">
        <v>256</v>
      </c>
    </row>
    <row r="148" spans="2:65" s="161" customFormat="1" ht="22.5" customHeight="1">
      <c r="B148" s="224"/>
      <c r="C148" s="144" t="s">
        <v>260</v>
      </c>
      <c r="D148" s="144" t="s">
        <v>252</v>
      </c>
      <c r="E148" s="145" t="s">
        <v>1210</v>
      </c>
      <c r="F148" s="276" t="s">
        <v>1211</v>
      </c>
      <c r="G148" s="277"/>
      <c r="H148" s="277"/>
      <c r="I148" s="277"/>
      <c r="J148" s="146" t="s">
        <v>183</v>
      </c>
      <c r="K148" s="147">
        <v>1</v>
      </c>
      <c r="L148" s="278"/>
      <c r="M148" s="277"/>
      <c r="N148" s="278">
        <f t="shared" si="7"/>
        <v>0</v>
      </c>
      <c r="O148" s="271"/>
      <c r="P148" s="271"/>
      <c r="Q148" s="271"/>
      <c r="R148" s="225"/>
      <c r="S148" s="1"/>
      <c r="T148" s="228"/>
      <c r="U148" s="37"/>
      <c r="V148" s="29"/>
      <c r="W148" s="130"/>
      <c r="X148" s="130"/>
      <c r="Y148" s="130"/>
      <c r="Z148" s="130"/>
      <c r="AA148" s="131"/>
      <c r="AB148" s="1"/>
      <c r="AC148" s="1"/>
      <c r="AD148" s="1"/>
      <c r="AE148" s="144"/>
      <c r="AF148" s="144"/>
      <c r="AG148" s="145"/>
      <c r="AH148" s="276"/>
      <c r="AI148" s="277"/>
      <c r="AJ148" s="277"/>
      <c r="AK148" s="277"/>
      <c r="AL148" s="146"/>
      <c r="AM148" s="147"/>
      <c r="AN148" s="278"/>
      <c r="AO148" s="277"/>
      <c r="AP148" s="278"/>
      <c r="AQ148" s="271"/>
      <c r="AR148" s="271"/>
      <c r="AS148" s="271"/>
      <c r="AT148" s="152" t="s">
        <v>252</v>
      </c>
      <c r="AU148" s="152" t="s">
        <v>155</v>
      </c>
      <c r="AY148" s="152" t="s">
        <v>149</v>
      </c>
      <c r="BE148" s="226">
        <f t="shared" si="8"/>
        <v>0</v>
      </c>
      <c r="BF148" s="226">
        <f t="shared" si="9"/>
        <v>0</v>
      </c>
      <c r="BG148" s="226">
        <f t="shared" si="10"/>
        <v>0</v>
      </c>
      <c r="BH148" s="226">
        <f t="shared" si="11"/>
        <v>0</v>
      </c>
      <c r="BI148" s="226">
        <f t="shared" si="12"/>
        <v>0</v>
      </c>
      <c r="BJ148" s="152" t="s">
        <v>155</v>
      </c>
      <c r="BK148" s="226">
        <f t="shared" si="13"/>
        <v>0</v>
      </c>
      <c r="BL148" s="152" t="s">
        <v>208</v>
      </c>
      <c r="BM148" s="152" t="s">
        <v>260</v>
      </c>
    </row>
    <row r="149" spans="2:65" s="161" customFormat="1" ht="22.5" customHeight="1">
      <c r="B149" s="224"/>
      <c r="C149" s="144" t="s">
        <v>263</v>
      </c>
      <c r="D149" s="144" t="s">
        <v>252</v>
      </c>
      <c r="E149" s="145" t="s">
        <v>1212</v>
      </c>
      <c r="F149" s="276" t="s">
        <v>1213</v>
      </c>
      <c r="G149" s="277"/>
      <c r="H149" s="277"/>
      <c r="I149" s="277"/>
      <c r="J149" s="146" t="s">
        <v>183</v>
      </c>
      <c r="K149" s="147">
        <v>2</v>
      </c>
      <c r="L149" s="278"/>
      <c r="M149" s="277"/>
      <c r="N149" s="278">
        <f t="shared" si="7"/>
        <v>0</v>
      </c>
      <c r="O149" s="271"/>
      <c r="P149" s="271"/>
      <c r="Q149" s="271"/>
      <c r="R149" s="225"/>
      <c r="S149" s="1"/>
      <c r="T149" s="228"/>
      <c r="U149" s="37"/>
      <c r="V149" s="29"/>
      <c r="W149" s="130"/>
      <c r="X149" s="130"/>
      <c r="Y149" s="130"/>
      <c r="Z149" s="130"/>
      <c r="AA149" s="131"/>
      <c r="AB149" s="1"/>
      <c r="AC149" s="1"/>
      <c r="AD149" s="1"/>
      <c r="AE149" s="144"/>
      <c r="AF149" s="144"/>
      <c r="AG149" s="145"/>
      <c r="AH149" s="276"/>
      <c r="AI149" s="277"/>
      <c r="AJ149" s="277"/>
      <c r="AK149" s="277"/>
      <c r="AL149" s="146"/>
      <c r="AM149" s="147"/>
      <c r="AN149" s="278"/>
      <c r="AO149" s="277"/>
      <c r="AP149" s="278"/>
      <c r="AQ149" s="271"/>
      <c r="AR149" s="271"/>
      <c r="AS149" s="271"/>
      <c r="AT149" s="152" t="s">
        <v>252</v>
      </c>
      <c r="AU149" s="152" t="s">
        <v>155</v>
      </c>
      <c r="AY149" s="152" t="s">
        <v>149</v>
      </c>
      <c r="BE149" s="226">
        <f t="shared" si="8"/>
        <v>0</v>
      </c>
      <c r="BF149" s="226">
        <f t="shared" si="9"/>
        <v>0</v>
      </c>
      <c r="BG149" s="226">
        <f t="shared" si="10"/>
        <v>0</v>
      </c>
      <c r="BH149" s="226">
        <f t="shared" si="11"/>
        <v>0</v>
      </c>
      <c r="BI149" s="226">
        <f t="shared" si="12"/>
        <v>0</v>
      </c>
      <c r="BJ149" s="152" t="s">
        <v>155</v>
      </c>
      <c r="BK149" s="226">
        <f t="shared" si="13"/>
        <v>0</v>
      </c>
      <c r="BL149" s="152" t="s">
        <v>208</v>
      </c>
      <c r="BM149" s="152" t="s">
        <v>263</v>
      </c>
    </row>
    <row r="150" spans="2:65" s="161" customFormat="1" ht="22.5" customHeight="1">
      <c r="B150" s="224"/>
      <c r="C150" s="144" t="s">
        <v>268</v>
      </c>
      <c r="D150" s="144" t="s">
        <v>252</v>
      </c>
      <c r="E150" s="145" t="s">
        <v>1214</v>
      </c>
      <c r="F150" s="276" t="s">
        <v>1215</v>
      </c>
      <c r="G150" s="277"/>
      <c r="H150" s="277"/>
      <c r="I150" s="277"/>
      <c r="J150" s="146" t="s">
        <v>183</v>
      </c>
      <c r="K150" s="147">
        <v>2</v>
      </c>
      <c r="L150" s="278"/>
      <c r="M150" s="277"/>
      <c r="N150" s="278">
        <f t="shared" si="7"/>
        <v>0</v>
      </c>
      <c r="O150" s="271"/>
      <c r="P150" s="271"/>
      <c r="Q150" s="271"/>
      <c r="R150" s="225"/>
      <c r="S150" s="1"/>
      <c r="T150" s="228"/>
      <c r="U150" s="37"/>
      <c r="V150" s="29"/>
      <c r="W150" s="130"/>
      <c r="X150" s="130"/>
      <c r="Y150" s="130"/>
      <c r="Z150" s="130"/>
      <c r="AA150" s="131"/>
      <c r="AB150" s="1"/>
      <c r="AC150" s="1"/>
      <c r="AD150" s="1"/>
      <c r="AE150" s="144"/>
      <c r="AF150" s="144"/>
      <c r="AG150" s="145"/>
      <c r="AH150" s="276"/>
      <c r="AI150" s="277"/>
      <c r="AJ150" s="277"/>
      <c r="AK150" s="277"/>
      <c r="AL150" s="146"/>
      <c r="AM150" s="147"/>
      <c r="AN150" s="278"/>
      <c r="AO150" s="277"/>
      <c r="AP150" s="278"/>
      <c r="AQ150" s="271"/>
      <c r="AR150" s="271"/>
      <c r="AS150" s="271"/>
      <c r="AT150" s="152" t="s">
        <v>252</v>
      </c>
      <c r="AU150" s="152" t="s">
        <v>155</v>
      </c>
      <c r="AY150" s="152" t="s">
        <v>149</v>
      </c>
      <c r="BE150" s="226">
        <f t="shared" si="8"/>
        <v>0</v>
      </c>
      <c r="BF150" s="226">
        <f t="shared" si="9"/>
        <v>0</v>
      </c>
      <c r="BG150" s="226">
        <f t="shared" si="10"/>
        <v>0</v>
      </c>
      <c r="BH150" s="226">
        <f t="shared" si="11"/>
        <v>0</v>
      </c>
      <c r="BI150" s="226">
        <f t="shared" si="12"/>
        <v>0</v>
      </c>
      <c r="BJ150" s="152" t="s">
        <v>155</v>
      </c>
      <c r="BK150" s="226">
        <f t="shared" si="13"/>
        <v>0</v>
      </c>
      <c r="BL150" s="152" t="s">
        <v>208</v>
      </c>
      <c r="BM150" s="152" t="s">
        <v>268</v>
      </c>
    </row>
    <row r="151" spans="2:65" s="161" customFormat="1" ht="31.5" customHeight="1">
      <c r="B151" s="224"/>
      <c r="C151" s="139" t="s">
        <v>272</v>
      </c>
      <c r="D151" s="139" t="s">
        <v>150</v>
      </c>
      <c r="E151" s="140" t="s">
        <v>1216</v>
      </c>
      <c r="F151" s="270" t="s">
        <v>1217</v>
      </c>
      <c r="G151" s="271"/>
      <c r="H151" s="271"/>
      <c r="I151" s="271"/>
      <c r="J151" s="141" t="s">
        <v>266</v>
      </c>
      <c r="K151" s="142">
        <v>413</v>
      </c>
      <c r="L151" s="272"/>
      <c r="M151" s="271"/>
      <c r="N151" s="272">
        <f t="shared" si="7"/>
        <v>0</v>
      </c>
      <c r="O151" s="271"/>
      <c r="P151" s="271"/>
      <c r="Q151" s="271"/>
      <c r="R151" s="225"/>
      <c r="S151" s="1"/>
      <c r="T151" s="228"/>
      <c r="U151" s="37"/>
      <c r="V151" s="29"/>
      <c r="W151" s="130"/>
      <c r="X151" s="130"/>
      <c r="Y151" s="130"/>
      <c r="Z151" s="130"/>
      <c r="AA151" s="131"/>
      <c r="AB151" s="1"/>
      <c r="AC151" s="1"/>
      <c r="AD151" s="1"/>
      <c r="AE151" s="139"/>
      <c r="AF151" s="139"/>
      <c r="AG151" s="140"/>
      <c r="AH151" s="270"/>
      <c r="AI151" s="271"/>
      <c r="AJ151" s="271"/>
      <c r="AK151" s="271"/>
      <c r="AL151" s="141"/>
      <c r="AM151" s="142"/>
      <c r="AN151" s="272"/>
      <c r="AO151" s="271"/>
      <c r="AP151" s="272"/>
      <c r="AQ151" s="271"/>
      <c r="AR151" s="271"/>
      <c r="AS151" s="271"/>
      <c r="AT151" s="152" t="s">
        <v>150</v>
      </c>
      <c r="AU151" s="152" t="s">
        <v>155</v>
      </c>
      <c r="AY151" s="152" t="s">
        <v>149</v>
      </c>
      <c r="BE151" s="226">
        <f t="shared" si="8"/>
        <v>0</v>
      </c>
      <c r="BF151" s="226">
        <f t="shared" si="9"/>
        <v>0</v>
      </c>
      <c r="BG151" s="226">
        <f t="shared" si="10"/>
        <v>0</v>
      </c>
      <c r="BH151" s="226">
        <f t="shared" si="11"/>
        <v>0</v>
      </c>
      <c r="BI151" s="226">
        <f t="shared" si="12"/>
        <v>0</v>
      </c>
      <c r="BJ151" s="152" t="s">
        <v>155</v>
      </c>
      <c r="BK151" s="226">
        <f t="shared" si="13"/>
        <v>0</v>
      </c>
      <c r="BL151" s="152" t="s">
        <v>208</v>
      </c>
      <c r="BM151" s="152" t="s">
        <v>272</v>
      </c>
    </row>
    <row r="152" spans="2:65" s="161" customFormat="1" ht="31.5" customHeight="1">
      <c r="B152" s="224"/>
      <c r="C152" s="139" t="s">
        <v>276</v>
      </c>
      <c r="D152" s="139" t="s">
        <v>150</v>
      </c>
      <c r="E152" s="140" t="s">
        <v>1218</v>
      </c>
      <c r="F152" s="270" t="s">
        <v>1219</v>
      </c>
      <c r="G152" s="271"/>
      <c r="H152" s="271"/>
      <c r="I152" s="271"/>
      <c r="J152" s="141" t="s">
        <v>210</v>
      </c>
      <c r="K152" s="142">
        <v>1</v>
      </c>
      <c r="L152" s="272"/>
      <c r="M152" s="271"/>
      <c r="N152" s="272">
        <f t="shared" si="7"/>
        <v>0</v>
      </c>
      <c r="O152" s="271"/>
      <c r="P152" s="271"/>
      <c r="Q152" s="271"/>
      <c r="R152" s="225"/>
      <c r="S152" s="1"/>
      <c r="T152" s="228"/>
      <c r="U152" s="37"/>
      <c r="V152" s="29"/>
      <c r="W152" s="130"/>
      <c r="X152" s="130"/>
      <c r="Y152" s="130"/>
      <c r="Z152" s="130"/>
      <c r="AA152" s="131"/>
      <c r="AB152" s="1"/>
      <c r="AC152" s="1"/>
      <c r="AD152" s="1"/>
      <c r="AE152" s="139"/>
      <c r="AF152" s="139"/>
      <c r="AG152" s="140"/>
      <c r="AH152" s="270"/>
      <c r="AI152" s="271"/>
      <c r="AJ152" s="271"/>
      <c r="AK152" s="271"/>
      <c r="AL152" s="141"/>
      <c r="AM152" s="142"/>
      <c r="AN152" s="272"/>
      <c r="AO152" s="271"/>
      <c r="AP152" s="272"/>
      <c r="AQ152" s="271"/>
      <c r="AR152" s="271"/>
      <c r="AS152" s="271"/>
      <c r="AT152" s="152" t="s">
        <v>150</v>
      </c>
      <c r="AU152" s="152" t="s">
        <v>155</v>
      </c>
      <c r="AY152" s="152" t="s">
        <v>149</v>
      </c>
      <c r="BE152" s="226">
        <f t="shared" si="8"/>
        <v>0</v>
      </c>
      <c r="BF152" s="226">
        <f t="shared" si="9"/>
        <v>0</v>
      </c>
      <c r="BG152" s="226">
        <f t="shared" si="10"/>
        <v>0</v>
      </c>
      <c r="BH152" s="226">
        <f t="shared" si="11"/>
        <v>0</v>
      </c>
      <c r="BI152" s="226">
        <f t="shared" si="12"/>
        <v>0</v>
      </c>
      <c r="BJ152" s="152" t="s">
        <v>155</v>
      </c>
      <c r="BK152" s="226">
        <f t="shared" si="13"/>
        <v>0</v>
      </c>
      <c r="BL152" s="152" t="s">
        <v>208</v>
      </c>
      <c r="BM152" s="152" t="s">
        <v>276</v>
      </c>
    </row>
    <row r="153" spans="2:65" s="161" customFormat="1" ht="31.5" customHeight="1">
      <c r="B153" s="224"/>
      <c r="C153" s="139" t="s">
        <v>280</v>
      </c>
      <c r="D153" s="139" t="s">
        <v>150</v>
      </c>
      <c r="E153" s="140" t="s">
        <v>1220</v>
      </c>
      <c r="F153" s="270" t="s">
        <v>1221</v>
      </c>
      <c r="G153" s="271"/>
      <c r="H153" s="271"/>
      <c r="I153" s="271"/>
      <c r="J153" s="141" t="s">
        <v>210</v>
      </c>
      <c r="K153" s="142">
        <v>1</v>
      </c>
      <c r="L153" s="272"/>
      <c r="M153" s="271"/>
      <c r="N153" s="272">
        <f t="shared" si="7"/>
        <v>0</v>
      </c>
      <c r="O153" s="271"/>
      <c r="P153" s="271"/>
      <c r="Q153" s="271"/>
      <c r="R153" s="225"/>
      <c r="S153" s="1"/>
      <c r="T153" s="228"/>
      <c r="U153" s="37"/>
      <c r="V153" s="29"/>
      <c r="W153" s="130"/>
      <c r="X153" s="130"/>
      <c r="Y153" s="130"/>
      <c r="Z153" s="130"/>
      <c r="AA153" s="131"/>
      <c r="AB153" s="1"/>
      <c r="AC153" s="1"/>
      <c r="AD153" s="1"/>
      <c r="AE153" s="139"/>
      <c r="AF153" s="139"/>
      <c r="AG153" s="140"/>
      <c r="AH153" s="270"/>
      <c r="AI153" s="271"/>
      <c r="AJ153" s="271"/>
      <c r="AK153" s="271"/>
      <c r="AL153" s="141"/>
      <c r="AM153" s="142"/>
      <c r="AN153" s="272"/>
      <c r="AO153" s="271"/>
      <c r="AP153" s="272"/>
      <c r="AQ153" s="271"/>
      <c r="AR153" s="271"/>
      <c r="AS153" s="271"/>
      <c r="AT153" s="152" t="s">
        <v>150</v>
      </c>
      <c r="AU153" s="152" t="s">
        <v>155</v>
      </c>
      <c r="AY153" s="152" t="s">
        <v>149</v>
      </c>
      <c r="BE153" s="226">
        <f t="shared" si="8"/>
        <v>0</v>
      </c>
      <c r="BF153" s="226">
        <f t="shared" si="9"/>
        <v>0</v>
      </c>
      <c r="BG153" s="226">
        <f t="shared" si="10"/>
        <v>0</v>
      </c>
      <c r="BH153" s="226">
        <f t="shared" si="11"/>
        <v>0</v>
      </c>
      <c r="BI153" s="226">
        <f t="shared" si="12"/>
        <v>0</v>
      </c>
      <c r="BJ153" s="152" t="s">
        <v>155</v>
      </c>
      <c r="BK153" s="226">
        <f t="shared" si="13"/>
        <v>0</v>
      </c>
      <c r="BL153" s="152" t="s">
        <v>208</v>
      </c>
      <c r="BM153" s="152" t="s">
        <v>280</v>
      </c>
    </row>
    <row r="154" spans="2:65" s="161" customFormat="1" ht="31.5" customHeight="1">
      <c r="B154" s="224"/>
      <c r="C154" s="139" t="s">
        <v>284</v>
      </c>
      <c r="D154" s="139" t="s">
        <v>150</v>
      </c>
      <c r="E154" s="140" t="s">
        <v>1222</v>
      </c>
      <c r="F154" s="270" t="s">
        <v>1223</v>
      </c>
      <c r="G154" s="271"/>
      <c r="H154" s="271"/>
      <c r="I154" s="271"/>
      <c r="J154" s="141" t="s">
        <v>210</v>
      </c>
      <c r="K154" s="142">
        <v>1</v>
      </c>
      <c r="L154" s="272"/>
      <c r="M154" s="271"/>
      <c r="N154" s="272">
        <f t="shared" si="7"/>
        <v>0</v>
      </c>
      <c r="O154" s="271"/>
      <c r="P154" s="271"/>
      <c r="Q154" s="271"/>
      <c r="R154" s="225"/>
      <c r="S154" s="1"/>
      <c r="T154" s="228"/>
      <c r="U154" s="37"/>
      <c r="V154" s="29"/>
      <c r="W154" s="130"/>
      <c r="X154" s="130"/>
      <c r="Y154" s="130"/>
      <c r="Z154" s="130"/>
      <c r="AA154" s="131"/>
      <c r="AB154" s="1"/>
      <c r="AC154" s="1"/>
      <c r="AD154" s="1"/>
      <c r="AE154" s="139"/>
      <c r="AF154" s="139"/>
      <c r="AG154" s="140"/>
      <c r="AH154" s="270"/>
      <c r="AI154" s="271"/>
      <c r="AJ154" s="271"/>
      <c r="AK154" s="271"/>
      <c r="AL154" s="141"/>
      <c r="AM154" s="142"/>
      <c r="AN154" s="272"/>
      <c r="AO154" s="271"/>
      <c r="AP154" s="272"/>
      <c r="AQ154" s="271"/>
      <c r="AR154" s="271"/>
      <c r="AS154" s="271"/>
      <c r="AT154" s="152" t="s">
        <v>150</v>
      </c>
      <c r="AU154" s="152" t="s">
        <v>155</v>
      </c>
      <c r="AY154" s="152" t="s">
        <v>149</v>
      </c>
      <c r="BE154" s="226">
        <f t="shared" si="8"/>
        <v>0</v>
      </c>
      <c r="BF154" s="226">
        <f t="shared" si="9"/>
        <v>0</v>
      </c>
      <c r="BG154" s="226">
        <f t="shared" si="10"/>
        <v>0</v>
      </c>
      <c r="BH154" s="226">
        <f t="shared" si="11"/>
        <v>0</v>
      </c>
      <c r="BI154" s="226">
        <f t="shared" si="12"/>
        <v>0</v>
      </c>
      <c r="BJ154" s="152" t="s">
        <v>155</v>
      </c>
      <c r="BK154" s="226">
        <f t="shared" si="13"/>
        <v>0</v>
      </c>
      <c r="BL154" s="152" t="s">
        <v>208</v>
      </c>
      <c r="BM154" s="152" t="s">
        <v>284</v>
      </c>
    </row>
    <row r="155" spans="2:63" s="217" customFormat="1" ht="29.25" customHeight="1">
      <c r="B155" s="215"/>
      <c r="C155" s="136"/>
      <c r="D155" s="138" t="s">
        <v>1167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274">
        <f>BK155</f>
        <v>0</v>
      </c>
      <c r="O155" s="275"/>
      <c r="P155" s="275"/>
      <c r="Q155" s="275"/>
      <c r="R155" s="216"/>
      <c r="S155" s="1"/>
      <c r="T155" s="228"/>
      <c r="U155" s="37"/>
      <c r="V155" s="29"/>
      <c r="W155" s="130"/>
      <c r="X155" s="130"/>
      <c r="Y155" s="130"/>
      <c r="Z155" s="130"/>
      <c r="AA155" s="131"/>
      <c r="AB155" s="1"/>
      <c r="AC155" s="1"/>
      <c r="AD155" s="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274"/>
      <c r="AQ155" s="275"/>
      <c r="AR155" s="275"/>
      <c r="AS155" s="275"/>
      <c r="AT155" s="222" t="s">
        <v>71</v>
      </c>
      <c r="AU155" s="222" t="s">
        <v>79</v>
      </c>
      <c r="AY155" s="221" t="s">
        <v>149</v>
      </c>
      <c r="BK155" s="223">
        <f>SUM(BK156:BK188)</f>
        <v>0</v>
      </c>
    </row>
    <row r="156" spans="2:65" s="161" customFormat="1" ht="44.25" customHeight="1">
      <c r="B156" s="224"/>
      <c r="C156" s="139" t="s">
        <v>288</v>
      </c>
      <c r="D156" s="139" t="s">
        <v>150</v>
      </c>
      <c r="E156" s="140" t="s">
        <v>1224</v>
      </c>
      <c r="F156" s="270" t="s">
        <v>1225</v>
      </c>
      <c r="G156" s="271"/>
      <c r="H156" s="271"/>
      <c r="I156" s="271"/>
      <c r="J156" s="141" t="s">
        <v>266</v>
      </c>
      <c r="K156" s="142">
        <v>53</v>
      </c>
      <c r="L156" s="272"/>
      <c r="M156" s="271"/>
      <c r="N156" s="272">
        <f aca="true" t="shared" si="14" ref="N156:N188">ROUND(L156*K156,2)</f>
        <v>0</v>
      </c>
      <c r="O156" s="271"/>
      <c r="P156" s="271"/>
      <c r="Q156" s="271"/>
      <c r="R156" s="225"/>
      <c r="S156" s="1"/>
      <c r="T156" s="228"/>
      <c r="U156" s="37"/>
      <c r="V156" s="29"/>
      <c r="W156" s="130"/>
      <c r="X156" s="130"/>
      <c r="Y156" s="130"/>
      <c r="Z156" s="130"/>
      <c r="AA156" s="131"/>
      <c r="AB156" s="1"/>
      <c r="AC156" s="1"/>
      <c r="AD156" s="1"/>
      <c r="AE156" s="139"/>
      <c r="AF156" s="139"/>
      <c r="AG156" s="140"/>
      <c r="AH156" s="270"/>
      <c r="AI156" s="271"/>
      <c r="AJ156" s="271"/>
      <c r="AK156" s="271"/>
      <c r="AL156" s="141"/>
      <c r="AM156" s="142"/>
      <c r="AN156" s="272"/>
      <c r="AO156" s="271"/>
      <c r="AP156" s="272"/>
      <c r="AQ156" s="271"/>
      <c r="AR156" s="271"/>
      <c r="AS156" s="271"/>
      <c r="AT156" s="152" t="s">
        <v>150</v>
      </c>
      <c r="AU156" s="152" t="s">
        <v>155</v>
      </c>
      <c r="AY156" s="152" t="s">
        <v>149</v>
      </c>
      <c r="BE156" s="226">
        <f aca="true" t="shared" si="15" ref="BE156:BE188">IF(U156="základná",N156,0)</f>
        <v>0</v>
      </c>
      <c r="BF156" s="226">
        <f aca="true" t="shared" si="16" ref="BF156:BF188">IF(U156="znížená",N156,0)</f>
        <v>0</v>
      </c>
      <c r="BG156" s="226">
        <f aca="true" t="shared" si="17" ref="BG156:BG188">IF(U156="zákl. prenesená",N156,0)</f>
        <v>0</v>
      </c>
      <c r="BH156" s="226">
        <f aca="true" t="shared" si="18" ref="BH156:BH188">IF(U156="zníž. prenesená",N156,0)</f>
        <v>0</v>
      </c>
      <c r="BI156" s="226">
        <f aca="true" t="shared" si="19" ref="BI156:BI188">IF(U156="nulová",N156,0)</f>
        <v>0</v>
      </c>
      <c r="BJ156" s="152" t="s">
        <v>155</v>
      </c>
      <c r="BK156" s="226">
        <f aca="true" t="shared" si="20" ref="BK156:BK188">ROUND(L156*K156,2)</f>
        <v>0</v>
      </c>
      <c r="BL156" s="152" t="s">
        <v>208</v>
      </c>
      <c r="BM156" s="152" t="s">
        <v>288</v>
      </c>
    </row>
    <row r="157" spans="2:65" s="161" customFormat="1" ht="31.5" customHeight="1">
      <c r="B157" s="224"/>
      <c r="C157" s="139" t="s">
        <v>292</v>
      </c>
      <c r="D157" s="139" t="s">
        <v>150</v>
      </c>
      <c r="E157" s="140" t="s">
        <v>1226</v>
      </c>
      <c r="F157" s="270" t="s">
        <v>1227</v>
      </c>
      <c r="G157" s="271"/>
      <c r="H157" s="271"/>
      <c r="I157" s="271"/>
      <c r="J157" s="141" t="s">
        <v>266</v>
      </c>
      <c r="K157" s="142">
        <v>218</v>
      </c>
      <c r="L157" s="272"/>
      <c r="M157" s="271"/>
      <c r="N157" s="272">
        <f t="shared" si="14"/>
        <v>0</v>
      </c>
      <c r="O157" s="271"/>
      <c r="P157" s="271"/>
      <c r="Q157" s="271"/>
      <c r="R157" s="225"/>
      <c r="S157" s="1"/>
      <c r="T157" s="228"/>
      <c r="U157" s="37"/>
      <c r="V157" s="29"/>
      <c r="W157" s="130"/>
      <c r="X157" s="130"/>
      <c r="Y157" s="130"/>
      <c r="Z157" s="130"/>
      <c r="AA157" s="131"/>
      <c r="AB157" s="1"/>
      <c r="AC157" s="1"/>
      <c r="AD157" s="1"/>
      <c r="AE157" s="139"/>
      <c r="AF157" s="139"/>
      <c r="AG157" s="140"/>
      <c r="AH157" s="270"/>
      <c r="AI157" s="271"/>
      <c r="AJ157" s="271"/>
      <c r="AK157" s="271"/>
      <c r="AL157" s="141"/>
      <c r="AM157" s="142"/>
      <c r="AN157" s="272"/>
      <c r="AO157" s="271"/>
      <c r="AP157" s="272"/>
      <c r="AQ157" s="271"/>
      <c r="AR157" s="271"/>
      <c r="AS157" s="271"/>
      <c r="AT157" s="152" t="s">
        <v>150</v>
      </c>
      <c r="AU157" s="152" t="s">
        <v>155</v>
      </c>
      <c r="AY157" s="152" t="s">
        <v>149</v>
      </c>
      <c r="BE157" s="226">
        <f t="shared" si="15"/>
        <v>0</v>
      </c>
      <c r="BF157" s="226">
        <f t="shared" si="16"/>
        <v>0</v>
      </c>
      <c r="BG157" s="226">
        <f t="shared" si="17"/>
        <v>0</v>
      </c>
      <c r="BH157" s="226">
        <f t="shared" si="18"/>
        <v>0</v>
      </c>
      <c r="BI157" s="226">
        <f t="shared" si="19"/>
        <v>0</v>
      </c>
      <c r="BJ157" s="152" t="s">
        <v>155</v>
      </c>
      <c r="BK157" s="226">
        <f t="shared" si="20"/>
        <v>0</v>
      </c>
      <c r="BL157" s="152" t="s">
        <v>208</v>
      </c>
      <c r="BM157" s="152" t="s">
        <v>292</v>
      </c>
    </row>
    <row r="158" spans="2:65" s="161" customFormat="1" ht="31.5" customHeight="1">
      <c r="B158" s="224"/>
      <c r="C158" s="139" t="s">
        <v>296</v>
      </c>
      <c r="D158" s="139" t="s">
        <v>150</v>
      </c>
      <c r="E158" s="140" t="s">
        <v>1228</v>
      </c>
      <c r="F158" s="270" t="s">
        <v>1229</v>
      </c>
      <c r="G158" s="271"/>
      <c r="H158" s="271"/>
      <c r="I158" s="271"/>
      <c r="J158" s="141" t="s">
        <v>266</v>
      </c>
      <c r="K158" s="142">
        <v>141</v>
      </c>
      <c r="L158" s="272"/>
      <c r="M158" s="271"/>
      <c r="N158" s="272">
        <f t="shared" si="14"/>
        <v>0</v>
      </c>
      <c r="O158" s="271"/>
      <c r="P158" s="271"/>
      <c r="Q158" s="271"/>
      <c r="R158" s="225"/>
      <c r="S158" s="1"/>
      <c r="T158" s="228"/>
      <c r="U158" s="37"/>
      <c r="V158" s="29"/>
      <c r="W158" s="130"/>
      <c r="X158" s="130"/>
      <c r="Y158" s="130"/>
      <c r="Z158" s="130"/>
      <c r="AA158" s="131"/>
      <c r="AB158" s="1"/>
      <c r="AC158" s="1"/>
      <c r="AD158" s="1"/>
      <c r="AE158" s="139"/>
      <c r="AF158" s="139"/>
      <c r="AG158" s="140"/>
      <c r="AH158" s="270"/>
      <c r="AI158" s="271"/>
      <c r="AJ158" s="271"/>
      <c r="AK158" s="271"/>
      <c r="AL158" s="141"/>
      <c r="AM158" s="142"/>
      <c r="AN158" s="272"/>
      <c r="AO158" s="271"/>
      <c r="AP158" s="272"/>
      <c r="AQ158" s="271"/>
      <c r="AR158" s="271"/>
      <c r="AS158" s="271"/>
      <c r="AT158" s="152" t="s">
        <v>150</v>
      </c>
      <c r="AU158" s="152" t="s">
        <v>155</v>
      </c>
      <c r="AY158" s="152" t="s">
        <v>149</v>
      </c>
      <c r="BE158" s="226">
        <f t="shared" si="15"/>
        <v>0</v>
      </c>
      <c r="BF158" s="226">
        <f t="shared" si="16"/>
        <v>0</v>
      </c>
      <c r="BG158" s="226">
        <f t="shared" si="17"/>
        <v>0</v>
      </c>
      <c r="BH158" s="226">
        <f t="shared" si="18"/>
        <v>0</v>
      </c>
      <c r="BI158" s="226">
        <f t="shared" si="19"/>
        <v>0</v>
      </c>
      <c r="BJ158" s="152" t="s">
        <v>155</v>
      </c>
      <c r="BK158" s="226">
        <f t="shared" si="20"/>
        <v>0</v>
      </c>
      <c r="BL158" s="152" t="s">
        <v>208</v>
      </c>
      <c r="BM158" s="152" t="s">
        <v>296</v>
      </c>
    </row>
    <row r="159" spans="2:65" s="161" customFormat="1" ht="31.5" customHeight="1">
      <c r="B159" s="224"/>
      <c r="C159" s="139" t="s">
        <v>300</v>
      </c>
      <c r="D159" s="139" t="s">
        <v>150</v>
      </c>
      <c r="E159" s="140" t="s">
        <v>1230</v>
      </c>
      <c r="F159" s="270" t="s">
        <v>1231</v>
      </c>
      <c r="G159" s="271"/>
      <c r="H159" s="271"/>
      <c r="I159" s="271"/>
      <c r="J159" s="141" t="s">
        <v>266</v>
      </c>
      <c r="K159" s="142">
        <v>186</v>
      </c>
      <c r="L159" s="272"/>
      <c r="M159" s="271"/>
      <c r="N159" s="272">
        <f t="shared" si="14"/>
        <v>0</v>
      </c>
      <c r="O159" s="271"/>
      <c r="P159" s="271"/>
      <c r="Q159" s="271"/>
      <c r="R159" s="225"/>
      <c r="S159" s="1"/>
      <c r="T159" s="228"/>
      <c r="U159" s="37"/>
      <c r="V159" s="29"/>
      <c r="W159" s="130"/>
      <c r="X159" s="130"/>
      <c r="Y159" s="130"/>
      <c r="Z159" s="130"/>
      <c r="AA159" s="131"/>
      <c r="AB159" s="1"/>
      <c r="AC159" s="1"/>
      <c r="AD159" s="1"/>
      <c r="AE159" s="139"/>
      <c r="AF159" s="139"/>
      <c r="AG159" s="140"/>
      <c r="AH159" s="270"/>
      <c r="AI159" s="271"/>
      <c r="AJ159" s="271"/>
      <c r="AK159" s="271"/>
      <c r="AL159" s="141"/>
      <c r="AM159" s="142"/>
      <c r="AN159" s="272"/>
      <c r="AO159" s="271"/>
      <c r="AP159" s="272"/>
      <c r="AQ159" s="271"/>
      <c r="AR159" s="271"/>
      <c r="AS159" s="271"/>
      <c r="AT159" s="152" t="s">
        <v>150</v>
      </c>
      <c r="AU159" s="152" t="s">
        <v>155</v>
      </c>
      <c r="AY159" s="152" t="s">
        <v>149</v>
      </c>
      <c r="BE159" s="226">
        <f t="shared" si="15"/>
        <v>0</v>
      </c>
      <c r="BF159" s="226">
        <f t="shared" si="16"/>
        <v>0</v>
      </c>
      <c r="BG159" s="226">
        <f t="shared" si="17"/>
        <v>0</v>
      </c>
      <c r="BH159" s="226">
        <f t="shared" si="18"/>
        <v>0</v>
      </c>
      <c r="BI159" s="226">
        <f t="shared" si="19"/>
        <v>0</v>
      </c>
      <c r="BJ159" s="152" t="s">
        <v>155</v>
      </c>
      <c r="BK159" s="226">
        <f t="shared" si="20"/>
        <v>0</v>
      </c>
      <c r="BL159" s="152" t="s">
        <v>208</v>
      </c>
      <c r="BM159" s="152" t="s">
        <v>300</v>
      </c>
    </row>
    <row r="160" spans="2:65" s="161" customFormat="1" ht="31.5" customHeight="1">
      <c r="B160" s="224"/>
      <c r="C160" s="139" t="s">
        <v>304</v>
      </c>
      <c r="D160" s="139" t="s">
        <v>150</v>
      </c>
      <c r="E160" s="140" t="s">
        <v>1232</v>
      </c>
      <c r="F160" s="270" t="s">
        <v>1233</v>
      </c>
      <c r="G160" s="271"/>
      <c r="H160" s="271"/>
      <c r="I160" s="271"/>
      <c r="J160" s="141" t="s">
        <v>266</v>
      </c>
      <c r="K160" s="142">
        <v>66</v>
      </c>
      <c r="L160" s="272"/>
      <c r="M160" s="271"/>
      <c r="N160" s="272">
        <f t="shared" si="14"/>
        <v>0</v>
      </c>
      <c r="O160" s="271"/>
      <c r="P160" s="271"/>
      <c r="Q160" s="271"/>
      <c r="R160" s="225"/>
      <c r="S160" s="1"/>
      <c r="T160" s="228"/>
      <c r="U160" s="37"/>
      <c r="V160" s="29"/>
      <c r="W160" s="130"/>
      <c r="X160" s="130"/>
      <c r="Y160" s="130"/>
      <c r="Z160" s="130"/>
      <c r="AA160" s="131"/>
      <c r="AB160" s="1"/>
      <c r="AC160" s="1"/>
      <c r="AD160" s="1"/>
      <c r="AE160" s="139"/>
      <c r="AF160" s="139"/>
      <c r="AG160" s="140"/>
      <c r="AH160" s="270"/>
      <c r="AI160" s="271"/>
      <c r="AJ160" s="271"/>
      <c r="AK160" s="271"/>
      <c r="AL160" s="141"/>
      <c r="AM160" s="142"/>
      <c r="AN160" s="272"/>
      <c r="AO160" s="271"/>
      <c r="AP160" s="272"/>
      <c r="AQ160" s="271"/>
      <c r="AR160" s="271"/>
      <c r="AS160" s="271"/>
      <c r="AT160" s="152" t="s">
        <v>150</v>
      </c>
      <c r="AU160" s="152" t="s">
        <v>155</v>
      </c>
      <c r="AY160" s="152" t="s">
        <v>149</v>
      </c>
      <c r="BE160" s="226">
        <f t="shared" si="15"/>
        <v>0</v>
      </c>
      <c r="BF160" s="226">
        <f t="shared" si="16"/>
        <v>0</v>
      </c>
      <c r="BG160" s="226">
        <f t="shared" si="17"/>
        <v>0</v>
      </c>
      <c r="BH160" s="226">
        <f t="shared" si="18"/>
        <v>0</v>
      </c>
      <c r="BI160" s="226">
        <f t="shared" si="19"/>
        <v>0</v>
      </c>
      <c r="BJ160" s="152" t="s">
        <v>155</v>
      </c>
      <c r="BK160" s="226">
        <f t="shared" si="20"/>
        <v>0</v>
      </c>
      <c r="BL160" s="152" t="s">
        <v>208</v>
      </c>
      <c r="BM160" s="152" t="s">
        <v>304</v>
      </c>
    </row>
    <row r="161" spans="2:65" s="161" customFormat="1" ht="31.5" customHeight="1">
      <c r="B161" s="224"/>
      <c r="C161" s="139" t="s">
        <v>308</v>
      </c>
      <c r="D161" s="139" t="s">
        <v>150</v>
      </c>
      <c r="E161" s="140" t="s">
        <v>1234</v>
      </c>
      <c r="F161" s="270" t="s">
        <v>1235</v>
      </c>
      <c r="G161" s="271"/>
      <c r="H161" s="271"/>
      <c r="I161" s="271"/>
      <c r="J161" s="141" t="s">
        <v>266</v>
      </c>
      <c r="K161" s="142">
        <v>136</v>
      </c>
      <c r="L161" s="272"/>
      <c r="M161" s="271"/>
      <c r="N161" s="272">
        <f t="shared" si="14"/>
        <v>0</v>
      </c>
      <c r="O161" s="271"/>
      <c r="P161" s="271"/>
      <c r="Q161" s="271"/>
      <c r="R161" s="225"/>
      <c r="S161" s="1"/>
      <c r="T161" s="228"/>
      <c r="U161" s="37"/>
      <c r="V161" s="29"/>
      <c r="W161" s="130"/>
      <c r="X161" s="130"/>
      <c r="Y161" s="130"/>
      <c r="Z161" s="130"/>
      <c r="AA161" s="131"/>
      <c r="AB161" s="1"/>
      <c r="AC161" s="1"/>
      <c r="AD161" s="1"/>
      <c r="AE161" s="139"/>
      <c r="AF161" s="139"/>
      <c r="AG161" s="140"/>
      <c r="AH161" s="270"/>
      <c r="AI161" s="271"/>
      <c r="AJ161" s="271"/>
      <c r="AK161" s="271"/>
      <c r="AL161" s="141"/>
      <c r="AM161" s="142"/>
      <c r="AN161" s="272"/>
      <c r="AO161" s="271"/>
      <c r="AP161" s="272"/>
      <c r="AQ161" s="271"/>
      <c r="AR161" s="271"/>
      <c r="AS161" s="271"/>
      <c r="AT161" s="152" t="s">
        <v>150</v>
      </c>
      <c r="AU161" s="152" t="s">
        <v>155</v>
      </c>
      <c r="AY161" s="152" t="s">
        <v>149</v>
      </c>
      <c r="BE161" s="226">
        <f t="shared" si="15"/>
        <v>0</v>
      </c>
      <c r="BF161" s="226">
        <f t="shared" si="16"/>
        <v>0</v>
      </c>
      <c r="BG161" s="226">
        <f t="shared" si="17"/>
        <v>0</v>
      </c>
      <c r="BH161" s="226">
        <f t="shared" si="18"/>
        <v>0</v>
      </c>
      <c r="BI161" s="226">
        <f t="shared" si="19"/>
        <v>0</v>
      </c>
      <c r="BJ161" s="152" t="s">
        <v>155</v>
      </c>
      <c r="BK161" s="226">
        <f t="shared" si="20"/>
        <v>0</v>
      </c>
      <c r="BL161" s="152" t="s">
        <v>208</v>
      </c>
      <c r="BM161" s="152" t="s">
        <v>308</v>
      </c>
    </row>
    <row r="162" spans="2:65" s="161" customFormat="1" ht="31.5" customHeight="1">
      <c r="B162" s="224"/>
      <c r="C162" s="139" t="s">
        <v>312</v>
      </c>
      <c r="D162" s="139" t="s">
        <v>150</v>
      </c>
      <c r="E162" s="140" t="s">
        <v>1236</v>
      </c>
      <c r="F162" s="270" t="s">
        <v>1237</v>
      </c>
      <c r="G162" s="271"/>
      <c r="H162" s="271"/>
      <c r="I162" s="271"/>
      <c r="J162" s="141" t="s">
        <v>183</v>
      </c>
      <c r="K162" s="142">
        <v>2</v>
      </c>
      <c r="L162" s="272"/>
      <c r="M162" s="271"/>
      <c r="N162" s="272">
        <f t="shared" si="14"/>
        <v>0</v>
      </c>
      <c r="O162" s="271"/>
      <c r="P162" s="271"/>
      <c r="Q162" s="271"/>
      <c r="R162" s="225"/>
      <c r="S162" s="1"/>
      <c r="T162" s="228"/>
      <c r="U162" s="37"/>
      <c r="V162" s="29"/>
      <c r="W162" s="130"/>
      <c r="X162" s="130"/>
      <c r="Y162" s="130"/>
      <c r="Z162" s="130"/>
      <c r="AA162" s="131"/>
      <c r="AB162" s="1"/>
      <c r="AC162" s="1"/>
      <c r="AD162" s="1"/>
      <c r="AE162" s="139"/>
      <c r="AF162" s="139"/>
      <c r="AG162" s="140"/>
      <c r="AH162" s="270"/>
      <c r="AI162" s="271"/>
      <c r="AJ162" s="271"/>
      <c r="AK162" s="271"/>
      <c r="AL162" s="141"/>
      <c r="AM162" s="142"/>
      <c r="AN162" s="272"/>
      <c r="AO162" s="271"/>
      <c r="AP162" s="272"/>
      <c r="AQ162" s="271"/>
      <c r="AR162" s="271"/>
      <c r="AS162" s="271"/>
      <c r="AT162" s="152" t="s">
        <v>150</v>
      </c>
      <c r="AU162" s="152" t="s">
        <v>155</v>
      </c>
      <c r="AY162" s="152" t="s">
        <v>149</v>
      </c>
      <c r="BE162" s="226">
        <f t="shared" si="15"/>
        <v>0</v>
      </c>
      <c r="BF162" s="226">
        <f t="shared" si="16"/>
        <v>0</v>
      </c>
      <c r="BG162" s="226">
        <f t="shared" si="17"/>
        <v>0</v>
      </c>
      <c r="BH162" s="226">
        <f t="shared" si="18"/>
        <v>0</v>
      </c>
      <c r="BI162" s="226">
        <f t="shared" si="19"/>
        <v>0</v>
      </c>
      <c r="BJ162" s="152" t="s">
        <v>155</v>
      </c>
      <c r="BK162" s="226">
        <f t="shared" si="20"/>
        <v>0</v>
      </c>
      <c r="BL162" s="152" t="s">
        <v>208</v>
      </c>
      <c r="BM162" s="152" t="s">
        <v>312</v>
      </c>
    </row>
    <row r="163" spans="2:65" s="161" customFormat="1" ht="22.5" customHeight="1">
      <c r="B163" s="224"/>
      <c r="C163" s="144" t="s">
        <v>316</v>
      </c>
      <c r="D163" s="144" t="s">
        <v>252</v>
      </c>
      <c r="E163" s="145" t="s">
        <v>1238</v>
      </c>
      <c r="F163" s="276" t="s">
        <v>1239</v>
      </c>
      <c r="G163" s="277"/>
      <c r="H163" s="277"/>
      <c r="I163" s="277"/>
      <c r="J163" s="146" t="s">
        <v>183</v>
      </c>
      <c r="K163" s="147">
        <v>2</v>
      </c>
      <c r="L163" s="278"/>
      <c r="M163" s="277"/>
      <c r="N163" s="278">
        <f t="shared" si="14"/>
        <v>0</v>
      </c>
      <c r="O163" s="271"/>
      <c r="P163" s="271"/>
      <c r="Q163" s="271"/>
      <c r="R163" s="225"/>
      <c r="S163" s="1"/>
      <c r="T163" s="228"/>
      <c r="U163" s="37"/>
      <c r="V163" s="29"/>
      <c r="W163" s="130"/>
      <c r="X163" s="130"/>
      <c r="Y163" s="130"/>
      <c r="Z163" s="130"/>
      <c r="AA163" s="131"/>
      <c r="AB163" s="1"/>
      <c r="AC163" s="1"/>
      <c r="AD163" s="1"/>
      <c r="AE163" s="144"/>
      <c r="AF163" s="144"/>
      <c r="AG163" s="145"/>
      <c r="AH163" s="276"/>
      <c r="AI163" s="277"/>
      <c r="AJ163" s="277"/>
      <c r="AK163" s="277"/>
      <c r="AL163" s="146"/>
      <c r="AM163" s="147"/>
      <c r="AN163" s="278"/>
      <c r="AO163" s="277"/>
      <c r="AP163" s="278"/>
      <c r="AQ163" s="271"/>
      <c r="AR163" s="271"/>
      <c r="AS163" s="271"/>
      <c r="AT163" s="152" t="s">
        <v>252</v>
      </c>
      <c r="AU163" s="152" t="s">
        <v>155</v>
      </c>
      <c r="AY163" s="152" t="s">
        <v>149</v>
      </c>
      <c r="BE163" s="226">
        <f t="shared" si="15"/>
        <v>0</v>
      </c>
      <c r="BF163" s="226">
        <f t="shared" si="16"/>
        <v>0</v>
      </c>
      <c r="BG163" s="226">
        <f t="shared" si="17"/>
        <v>0</v>
      </c>
      <c r="BH163" s="226">
        <f t="shared" si="18"/>
        <v>0</v>
      </c>
      <c r="BI163" s="226">
        <f t="shared" si="19"/>
        <v>0</v>
      </c>
      <c r="BJ163" s="152" t="s">
        <v>155</v>
      </c>
      <c r="BK163" s="226">
        <f t="shared" si="20"/>
        <v>0</v>
      </c>
      <c r="BL163" s="152" t="s">
        <v>208</v>
      </c>
      <c r="BM163" s="152" t="s">
        <v>316</v>
      </c>
    </row>
    <row r="164" spans="2:65" s="161" customFormat="1" ht="31.5" customHeight="1">
      <c r="B164" s="224"/>
      <c r="C164" s="139" t="s">
        <v>320</v>
      </c>
      <c r="D164" s="139" t="s">
        <v>150</v>
      </c>
      <c r="E164" s="140" t="s">
        <v>1240</v>
      </c>
      <c r="F164" s="270" t="s">
        <v>1241</v>
      </c>
      <c r="G164" s="271"/>
      <c r="H164" s="271"/>
      <c r="I164" s="271"/>
      <c r="J164" s="141" t="s">
        <v>183</v>
      </c>
      <c r="K164" s="142">
        <v>8</v>
      </c>
      <c r="L164" s="272"/>
      <c r="M164" s="271"/>
      <c r="N164" s="272">
        <f t="shared" si="14"/>
        <v>0</v>
      </c>
      <c r="O164" s="271"/>
      <c r="P164" s="271"/>
      <c r="Q164" s="271"/>
      <c r="R164" s="225"/>
      <c r="S164" s="1"/>
      <c r="T164" s="228"/>
      <c r="U164" s="37"/>
      <c r="V164" s="29"/>
      <c r="W164" s="130"/>
      <c r="X164" s="130"/>
      <c r="Y164" s="130"/>
      <c r="Z164" s="130"/>
      <c r="AA164" s="131"/>
      <c r="AB164" s="1"/>
      <c r="AC164" s="1"/>
      <c r="AD164" s="1"/>
      <c r="AE164" s="139"/>
      <c r="AF164" s="139"/>
      <c r="AG164" s="140"/>
      <c r="AH164" s="270"/>
      <c r="AI164" s="271"/>
      <c r="AJ164" s="271"/>
      <c r="AK164" s="271"/>
      <c r="AL164" s="141"/>
      <c r="AM164" s="142"/>
      <c r="AN164" s="272"/>
      <c r="AO164" s="271"/>
      <c r="AP164" s="272"/>
      <c r="AQ164" s="271"/>
      <c r="AR164" s="271"/>
      <c r="AS164" s="271"/>
      <c r="AT164" s="152" t="s">
        <v>150</v>
      </c>
      <c r="AU164" s="152" t="s">
        <v>155</v>
      </c>
      <c r="AY164" s="152" t="s">
        <v>149</v>
      </c>
      <c r="BE164" s="226">
        <f t="shared" si="15"/>
        <v>0</v>
      </c>
      <c r="BF164" s="226">
        <f t="shared" si="16"/>
        <v>0</v>
      </c>
      <c r="BG164" s="226">
        <f t="shared" si="17"/>
        <v>0</v>
      </c>
      <c r="BH164" s="226">
        <f t="shared" si="18"/>
        <v>0</v>
      </c>
      <c r="BI164" s="226">
        <f t="shared" si="19"/>
        <v>0</v>
      </c>
      <c r="BJ164" s="152" t="s">
        <v>155</v>
      </c>
      <c r="BK164" s="226">
        <f t="shared" si="20"/>
        <v>0</v>
      </c>
      <c r="BL164" s="152" t="s">
        <v>208</v>
      </c>
      <c r="BM164" s="152" t="s">
        <v>320</v>
      </c>
    </row>
    <row r="165" spans="2:65" s="161" customFormat="1" ht="22.5" customHeight="1">
      <c r="B165" s="224"/>
      <c r="C165" s="144" t="s">
        <v>323</v>
      </c>
      <c r="D165" s="144" t="s">
        <v>252</v>
      </c>
      <c r="E165" s="145" t="s">
        <v>1242</v>
      </c>
      <c r="F165" s="276" t="s">
        <v>1243</v>
      </c>
      <c r="G165" s="277"/>
      <c r="H165" s="277"/>
      <c r="I165" s="277"/>
      <c r="J165" s="146" t="s">
        <v>183</v>
      </c>
      <c r="K165" s="147">
        <v>8</v>
      </c>
      <c r="L165" s="278"/>
      <c r="M165" s="277"/>
      <c r="N165" s="278">
        <f t="shared" si="14"/>
        <v>0</v>
      </c>
      <c r="O165" s="271"/>
      <c r="P165" s="271"/>
      <c r="Q165" s="271"/>
      <c r="R165" s="225"/>
      <c r="S165" s="1"/>
      <c r="T165" s="228"/>
      <c r="U165" s="37"/>
      <c r="V165" s="29"/>
      <c r="W165" s="130"/>
      <c r="X165" s="130"/>
      <c r="Y165" s="130"/>
      <c r="Z165" s="130"/>
      <c r="AA165" s="131"/>
      <c r="AB165" s="1"/>
      <c r="AC165" s="1"/>
      <c r="AD165" s="1"/>
      <c r="AE165" s="144"/>
      <c r="AF165" s="144"/>
      <c r="AG165" s="145"/>
      <c r="AH165" s="276"/>
      <c r="AI165" s="277"/>
      <c r="AJ165" s="277"/>
      <c r="AK165" s="277"/>
      <c r="AL165" s="146"/>
      <c r="AM165" s="147"/>
      <c r="AN165" s="278"/>
      <c r="AO165" s="277"/>
      <c r="AP165" s="278"/>
      <c r="AQ165" s="271"/>
      <c r="AR165" s="271"/>
      <c r="AS165" s="271"/>
      <c r="AT165" s="152" t="s">
        <v>252</v>
      </c>
      <c r="AU165" s="152" t="s">
        <v>155</v>
      </c>
      <c r="AY165" s="152" t="s">
        <v>149</v>
      </c>
      <c r="BE165" s="226">
        <f t="shared" si="15"/>
        <v>0</v>
      </c>
      <c r="BF165" s="226">
        <f t="shared" si="16"/>
        <v>0</v>
      </c>
      <c r="BG165" s="226">
        <f t="shared" si="17"/>
        <v>0</v>
      </c>
      <c r="BH165" s="226">
        <f t="shared" si="18"/>
        <v>0</v>
      </c>
      <c r="BI165" s="226">
        <f t="shared" si="19"/>
        <v>0</v>
      </c>
      <c r="BJ165" s="152" t="s">
        <v>155</v>
      </c>
      <c r="BK165" s="226">
        <f t="shared" si="20"/>
        <v>0</v>
      </c>
      <c r="BL165" s="152" t="s">
        <v>208</v>
      </c>
      <c r="BM165" s="152" t="s">
        <v>323</v>
      </c>
    </row>
    <row r="166" spans="2:65" s="161" customFormat="1" ht="31.5" customHeight="1">
      <c r="B166" s="224"/>
      <c r="C166" s="139" t="s">
        <v>326</v>
      </c>
      <c r="D166" s="139" t="s">
        <v>150</v>
      </c>
      <c r="E166" s="140" t="s">
        <v>1244</v>
      </c>
      <c r="F166" s="270" t="s">
        <v>1245</v>
      </c>
      <c r="G166" s="271"/>
      <c r="H166" s="271"/>
      <c r="I166" s="271"/>
      <c r="J166" s="141" t="s">
        <v>183</v>
      </c>
      <c r="K166" s="142">
        <v>2</v>
      </c>
      <c r="L166" s="272"/>
      <c r="M166" s="271"/>
      <c r="N166" s="272">
        <f t="shared" si="14"/>
        <v>0</v>
      </c>
      <c r="O166" s="271"/>
      <c r="P166" s="271"/>
      <c r="Q166" s="271"/>
      <c r="R166" s="225"/>
      <c r="S166" s="1"/>
      <c r="T166" s="228"/>
      <c r="U166" s="37"/>
      <c r="V166" s="29"/>
      <c r="W166" s="130"/>
      <c r="X166" s="130"/>
      <c r="Y166" s="130"/>
      <c r="Z166" s="130"/>
      <c r="AA166" s="131"/>
      <c r="AB166" s="1"/>
      <c r="AC166" s="1"/>
      <c r="AD166" s="1"/>
      <c r="AE166" s="139"/>
      <c r="AF166" s="139"/>
      <c r="AG166" s="140"/>
      <c r="AH166" s="270"/>
      <c r="AI166" s="271"/>
      <c r="AJ166" s="271"/>
      <c r="AK166" s="271"/>
      <c r="AL166" s="141"/>
      <c r="AM166" s="142"/>
      <c r="AN166" s="272"/>
      <c r="AO166" s="271"/>
      <c r="AP166" s="272"/>
      <c r="AQ166" s="271"/>
      <c r="AR166" s="271"/>
      <c r="AS166" s="271"/>
      <c r="AT166" s="152" t="s">
        <v>150</v>
      </c>
      <c r="AU166" s="152" t="s">
        <v>155</v>
      </c>
      <c r="AY166" s="152" t="s">
        <v>149</v>
      </c>
      <c r="BE166" s="226">
        <f t="shared" si="15"/>
        <v>0</v>
      </c>
      <c r="BF166" s="226">
        <f t="shared" si="16"/>
        <v>0</v>
      </c>
      <c r="BG166" s="226">
        <f t="shared" si="17"/>
        <v>0</v>
      </c>
      <c r="BH166" s="226">
        <f t="shared" si="18"/>
        <v>0</v>
      </c>
      <c r="BI166" s="226">
        <f t="shared" si="19"/>
        <v>0</v>
      </c>
      <c r="BJ166" s="152" t="s">
        <v>155</v>
      </c>
      <c r="BK166" s="226">
        <f t="shared" si="20"/>
        <v>0</v>
      </c>
      <c r="BL166" s="152" t="s">
        <v>208</v>
      </c>
      <c r="BM166" s="152" t="s">
        <v>326</v>
      </c>
    </row>
    <row r="167" spans="2:65" s="161" customFormat="1" ht="22.5" customHeight="1">
      <c r="B167" s="224"/>
      <c r="C167" s="144" t="s">
        <v>330</v>
      </c>
      <c r="D167" s="144" t="s">
        <v>252</v>
      </c>
      <c r="E167" s="145" t="s">
        <v>1246</v>
      </c>
      <c r="F167" s="276" t="s">
        <v>1247</v>
      </c>
      <c r="G167" s="277"/>
      <c r="H167" s="277"/>
      <c r="I167" s="277"/>
      <c r="J167" s="146" t="s">
        <v>183</v>
      </c>
      <c r="K167" s="147">
        <v>2</v>
      </c>
      <c r="L167" s="278"/>
      <c r="M167" s="277"/>
      <c r="N167" s="278">
        <f t="shared" si="14"/>
        <v>0</v>
      </c>
      <c r="O167" s="271"/>
      <c r="P167" s="271"/>
      <c r="Q167" s="271"/>
      <c r="R167" s="225"/>
      <c r="S167" s="1"/>
      <c r="T167" s="228"/>
      <c r="U167" s="37"/>
      <c r="V167" s="29"/>
      <c r="W167" s="130"/>
      <c r="X167" s="130"/>
      <c r="Y167" s="130"/>
      <c r="Z167" s="130"/>
      <c r="AA167" s="131"/>
      <c r="AB167" s="1"/>
      <c r="AC167" s="1"/>
      <c r="AD167" s="1"/>
      <c r="AE167" s="144"/>
      <c r="AF167" s="144"/>
      <c r="AG167" s="145"/>
      <c r="AH167" s="276"/>
      <c r="AI167" s="277"/>
      <c r="AJ167" s="277"/>
      <c r="AK167" s="277"/>
      <c r="AL167" s="146"/>
      <c r="AM167" s="147"/>
      <c r="AN167" s="278"/>
      <c r="AO167" s="277"/>
      <c r="AP167" s="278"/>
      <c r="AQ167" s="271"/>
      <c r="AR167" s="271"/>
      <c r="AS167" s="271"/>
      <c r="AT167" s="152" t="s">
        <v>252</v>
      </c>
      <c r="AU167" s="152" t="s">
        <v>155</v>
      </c>
      <c r="AY167" s="152" t="s">
        <v>149</v>
      </c>
      <c r="BE167" s="226">
        <f t="shared" si="15"/>
        <v>0</v>
      </c>
      <c r="BF167" s="226">
        <f t="shared" si="16"/>
        <v>0</v>
      </c>
      <c r="BG167" s="226">
        <f t="shared" si="17"/>
        <v>0</v>
      </c>
      <c r="BH167" s="226">
        <f t="shared" si="18"/>
        <v>0</v>
      </c>
      <c r="BI167" s="226">
        <f t="shared" si="19"/>
        <v>0</v>
      </c>
      <c r="BJ167" s="152" t="s">
        <v>155</v>
      </c>
      <c r="BK167" s="226">
        <f t="shared" si="20"/>
        <v>0</v>
      </c>
      <c r="BL167" s="152" t="s">
        <v>208</v>
      </c>
      <c r="BM167" s="152" t="s">
        <v>330</v>
      </c>
    </row>
    <row r="168" spans="2:65" s="161" customFormat="1" ht="31.5" customHeight="1">
      <c r="B168" s="224"/>
      <c r="C168" s="139" t="s">
        <v>334</v>
      </c>
      <c r="D168" s="139" t="s">
        <v>150</v>
      </c>
      <c r="E168" s="140" t="s">
        <v>1248</v>
      </c>
      <c r="F168" s="270" t="s">
        <v>1249</v>
      </c>
      <c r="G168" s="271"/>
      <c r="H168" s="271"/>
      <c r="I168" s="271"/>
      <c r="J168" s="141" t="s">
        <v>183</v>
      </c>
      <c r="K168" s="142">
        <v>6</v>
      </c>
      <c r="L168" s="272"/>
      <c r="M168" s="271"/>
      <c r="N168" s="272">
        <f t="shared" si="14"/>
        <v>0</v>
      </c>
      <c r="O168" s="271"/>
      <c r="P168" s="271"/>
      <c r="Q168" s="271"/>
      <c r="R168" s="225"/>
      <c r="S168" s="1"/>
      <c r="T168" s="228"/>
      <c r="U168" s="37"/>
      <c r="V168" s="29"/>
      <c r="W168" s="130"/>
      <c r="X168" s="130"/>
      <c r="Y168" s="130"/>
      <c r="Z168" s="130"/>
      <c r="AA168" s="131"/>
      <c r="AB168" s="1"/>
      <c r="AC168" s="1"/>
      <c r="AD168" s="1"/>
      <c r="AE168" s="139"/>
      <c r="AF168" s="139"/>
      <c r="AG168" s="140"/>
      <c r="AH168" s="270"/>
      <c r="AI168" s="271"/>
      <c r="AJ168" s="271"/>
      <c r="AK168" s="271"/>
      <c r="AL168" s="141"/>
      <c r="AM168" s="142"/>
      <c r="AN168" s="272"/>
      <c r="AO168" s="271"/>
      <c r="AP168" s="272"/>
      <c r="AQ168" s="271"/>
      <c r="AR168" s="271"/>
      <c r="AS168" s="271"/>
      <c r="AT168" s="152" t="s">
        <v>150</v>
      </c>
      <c r="AU168" s="152" t="s">
        <v>155</v>
      </c>
      <c r="AY168" s="152" t="s">
        <v>149</v>
      </c>
      <c r="BE168" s="226">
        <f t="shared" si="15"/>
        <v>0</v>
      </c>
      <c r="BF168" s="226">
        <f t="shared" si="16"/>
        <v>0</v>
      </c>
      <c r="BG168" s="226">
        <f t="shared" si="17"/>
        <v>0</v>
      </c>
      <c r="BH168" s="226">
        <f t="shared" si="18"/>
        <v>0</v>
      </c>
      <c r="BI168" s="226">
        <f t="shared" si="19"/>
        <v>0</v>
      </c>
      <c r="BJ168" s="152" t="s">
        <v>155</v>
      </c>
      <c r="BK168" s="226">
        <f t="shared" si="20"/>
        <v>0</v>
      </c>
      <c r="BL168" s="152" t="s">
        <v>208</v>
      </c>
      <c r="BM168" s="152" t="s">
        <v>334</v>
      </c>
    </row>
    <row r="169" spans="2:65" s="161" customFormat="1" ht="22.5" customHeight="1">
      <c r="B169" s="224"/>
      <c r="C169" s="144" t="s">
        <v>338</v>
      </c>
      <c r="D169" s="144" t="s">
        <v>252</v>
      </c>
      <c r="E169" s="145" t="s">
        <v>1250</v>
      </c>
      <c r="F169" s="276" t="s">
        <v>1251</v>
      </c>
      <c r="G169" s="277"/>
      <c r="H169" s="277"/>
      <c r="I169" s="277"/>
      <c r="J169" s="146" t="s">
        <v>183</v>
      </c>
      <c r="K169" s="147">
        <v>6</v>
      </c>
      <c r="L169" s="278"/>
      <c r="M169" s="277"/>
      <c r="N169" s="278">
        <f t="shared" si="14"/>
        <v>0</v>
      </c>
      <c r="O169" s="271"/>
      <c r="P169" s="271"/>
      <c r="Q169" s="271"/>
      <c r="R169" s="225"/>
      <c r="S169" s="1"/>
      <c r="T169" s="228"/>
      <c r="U169" s="37"/>
      <c r="V169" s="29"/>
      <c r="W169" s="130"/>
      <c r="X169" s="130"/>
      <c r="Y169" s="130"/>
      <c r="Z169" s="130"/>
      <c r="AA169" s="131"/>
      <c r="AB169" s="1"/>
      <c r="AC169" s="1"/>
      <c r="AD169" s="1"/>
      <c r="AE169" s="144"/>
      <c r="AF169" s="144"/>
      <c r="AG169" s="145"/>
      <c r="AH169" s="276"/>
      <c r="AI169" s="277"/>
      <c r="AJ169" s="277"/>
      <c r="AK169" s="277"/>
      <c r="AL169" s="146"/>
      <c r="AM169" s="147"/>
      <c r="AN169" s="278"/>
      <c r="AO169" s="277"/>
      <c r="AP169" s="278"/>
      <c r="AQ169" s="271"/>
      <c r="AR169" s="271"/>
      <c r="AS169" s="271"/>
      <c r="AT169" s="152" t="s">
        <v>252</v>
      </c>
      <c r="AU169" s="152" t="s">
        <v>155</v>
      </c>
      <c r="AY169" s="152" t="s">
        <v>149</v>
      </c>
      <c r="BE169" s="226">
        <f t="shared" si="15"/>
        <v>0</v>
      </c>
      <c r="BF169" s="226">
        <f t="shared" si="16"/>
        <v>0</v>
      </c>
      <c r="BG169" s="226">
        <f t="shared" si="17"/>
        <v>0</v>
      </c>
      <c r="BH169" s="226">
        <f t="shared" si="18"/>
        <v>0</v>
      </c>
      <c r="BI169" s="226">
        <f t="shared" si="19"/>
        <v>0</v>
      </c>
      <c r="BJ169" s="152" t="s">
        <v>155</v>
      </c>
      <c r="BK169" s="226">
        <f t="shared" si="20"/>
        <v>0</v>
      </c>
      <c r="BL169" s="152" t="s">
        <v>208</v>
      </c>
      <c r="BM169" s="152" t="s">
        <v>338</v>
      </c>
    </row>
    <row r="170" spans="2:65" s="161" customFormat="1" ht="31.5" customHeight="1">
      <c r="B170" s="224"/>
      <c r="C170" s="139" t="s">
        <v>342</v>
      </c>
      <c r="D170" s="139" t="s">
        <v>150</v>
      </c>
      <c r="E170" s="140" t="s">
        <v>1252</v>
      </c>
      <c r="F170" s="270" t="s">
        <v>1253</v>
      </c>
      <c r="G170" s="271"/>
      <c r="H170" s="271"/>
      <c r="I170" s="271"/>
      <c r="J170" s="141" t="s">
        <v>183</v>
      </c>
      <c r="K170" s="142">
        <v>2</v>
      </c>
      <c r="L170" s="272"/>
      <c r="M170" s="271"/>
      <c r="N170" s="272">
        <f t="shared" si="14"/>
        <v>0</v>
      </c>
      <c r="O170" s="271"/>
      <c r="P170" s="271"/>
      <c r="Q170" s="271"/>
      <c r="R170" s="225"/>
      <c r="S170" s="1"/>
      <c r="T170" s="228"/>
      <c r="U170" s="37"/>
      <c r="V170" s="29"/>
      <c r="W170" s="130"/>
      <c r="X170" s="130"/>
      <c r="Y170" s="130"/>
      <c r="Z170" s="130"/>
      <c r="AA170" s="131"/>
      <c r="AB170" s="1"/>
      <c r="AC170" s="1"/>
      <c r="AD170" s="1"/>
      <c r="AE170" s="139"/>
      <c r="AF170" s="139"/>
      <c r="AG170" s="140"/>
      <c r="AH170" s="270"/>
      <c r="AI170" s="271"/>
      <c r="AJ170" s="271"/>
      <c r="AK170" s="271"/>
      <c r="AL170" s="141"/>
      <c r="AM170" s="142"/>
      <c r="AN170" s="272"/>
      <c r="AO170" s="271"/>
      <c r="AP170" s="272"/>
      <c r="AQ170" s="271"/>
      <c r="AR170" s="271"/>
      <c r="AS170" s="271"/>
      <c r="AT170" s="152" t="s">
        <v>150</v>
      </c>
      <c r="AU170" s="152" t="s">
        <v>155</v>
      </c>
      <c r="AY170" s="152" t="s">
        <v>149</v>
      </c>
      <c r="BE170" s="226">
        <f t="shared" si="15"/>
        <v>0</v>
      </c>
      <c r="BF170" s="226">
        <f t="shared" si="16"/>
        <v>0</v>
      </c>
      <c r="BG170" s="226">
        <f t="shared" si="17"/>
        <v>0</v>
      </c>
      <c r="BH170" s="226">
        <f t="shared" si="18"/>
        <v>0</v>
      </c>
      <c r="BI170" s="226">
        <f t="shared" si="19"/>
        <v>0</v>
      </c>
      <c r="BJ170" s="152" t="s">
        <v>155</v>
      </c>
      <c r="BK170" s="226">
        <f t="shared" si="20"/>
        <v>0</v>
      </c>
      <c r="BL170" s="152" t="s">
        <v>208</v>
      </c>
      <c r="BM170" s="152" t="s">
        <v>342</v>
      </c>
    </row>
    <row r="171" spans="2:65" s="161" customFormat="1" ht="31.5" customHeight="1">
      <c r="B171" s="224"/>
      <c r="C171" s="144" t="s">
        <v>346</v>
      </c>
      <c r="D171" s="144" t="s">
        <v>252</v>
      </c>
      <c r="E171" s="145" t="s">
        <v>1254</v>
      </c>
      <c r="F171" s="276" t="s">
        <v>1255</v>
      </c>
      <c r="G171" s="277"/>
      <c r="H171" s="277"/>
      <c r="I171" s="277"/>
      <c r="J171" s="146" t="s">
        <v>183</v>
      </c>
      <c r="K171" s="147">
        <v>2</v>
      </c>
      <c r="L171" s="278"/>
      <c r="M171" s="277"/>
      <c r="N171" s="278">
        <f t="shared" si="14"/>
        <v>0</v>
      </c>
      <c r="O171" s="271"/>
      <c r="P171" s="271"/>
      <c r="Q171" s="271"/>
      <c r="R171" s="225"/>
      <c r="S171" s="1"/>
      <c r="T171" s="228"/>
      <c r="U171" s="37"/>
      <c r="V171" s="29"/>
      <c r="W171" s="130"/>
      <c r="X171" s="130"/>
      <c r="Y171" s="130"/>
      <c r="Z171" s="130"/>
      <c r="AA171" s="131"/>
      <c r="AB171" s="1"/>
      <c r="AC171" s="1"/>
      <c r="AD171" s="1"/>
      <c r="AE171" s="144"/>
      <c r="AF171" s="144"/>
      <c r="AG171" s="145"/>
      <c r="AH171" s="276"/>
      <c r="AI171" s="277"/>
      <c r="AJ171" s="277"/>
      <c r="AK171" s="277"/>
      <c r="AL171" s="146"/>
      <c r="AM171" s="147"/>
      <c r="AN171" s="278"/>
      <c r="AO171" s="277"/>
      <c r="AP171" s="278"/>
      <c r="AQ171" s="271"/>
      <c r="AR171" s="271"/>
      <c r="AS171" s="271"/>
      <c r="AT171" s="152" t="s">
        <v>252</v>
      </c>
      <c r="AU171" s="152" t="s">
        <v>155</v>
      </c>
      <c r="AY171" s="152" t="s">
        <v>149</v>
      </c>
      <c r="BE171" s="226">
        <f t="shared" si="15"/>
        <v>0</v>
      </c>
      <c r="BF171" s="226">
        <f t="shared" si="16"/>
        <v>0</v>
      </c>
      <c r="BG171" s="226">
        <f t="shared" si="17"/>
        <v>0</v>
      </c>
      <c r="BH171" s="226">
        <f t="shared" si="18"/>
        <v>0</v>
      </c>
      <c r="BI171" s="226">
        <f t="shared" si="19"/>
        <v>0</v>
      </c>
      <c r="BJ171" s="152" t="s">
        <v>155</v>
      </c>
      <c r="BK171" s="226">
        <f t="shared" si="20"/>
        <v>0</v>
      </c>
      <c r="BL171" s="152" t="s">
        <v>208</v>
      </c>
      <c r="BM171" s="152" t="s">
        <v>346</v>
      </c>
    </row>
    <row r="172" spans="2:65" s="161" customFormat="1" ht="31.5" customHeight="1">
      <c r="B172" s="224"/>
      <c r="C172" s="139" t="s">
        <v>350</v>
      </c>
      <c r="D172" s="139" t="s">
        <v>150</v>
      </c>
      <c r="E172" s="140" t="s">
        <v>1256</v>
      </c>
      <c r="F172" s="270" t="s">
        <v>1257</v>
      </c>
      <c r="G172" s="271"/>
      <c r="H172" s="271"/>
      <c r="I172" s="271"/>
      <c r="J172" s="141" t="s">
        <v>183</v>
      </c>
      <c r="K172" s="142">
        <v>6</v>
      </c>
      <c r="L172" s="272"/>
      <c r="M172" s="271"/>
      <c r="N172" s="272">
        <f t="shared" si="14"/>
        <v>0</v>
      </c>
      <c r="O172" s="271"/>
      <c r="P172" s="271"/>
      <c r="Q172" s="271"/>
      <c r="R172" s="225"/>
      <c r="S172" s="1"/>
      <c r="T172" s="228"/>
      <c r="U172" s="37"/>
      <c r="V172" s="29"/>
      <c r="W172" s="130"/>
      <c r="X172" s="130"/>
      <c r="Y172" s="130"/>
      <c r="Z172" s="130"/>
      <c r="AA172" s="131"/>
      <c r="AB172" s="1"/>
      <c r="AC172" s="1"/>
      <c r="AD172" s="1"/>
      <c r="AE172" s="139"/>
      <c r="AF172" s="139"/>
      <c r="AG172" s="140"/>
      <c r="AH172" s="270"/>
      <c r="AI172" s="271"/>
      <c r="AJ172" s="271"/>
      <c r="AK172" s="271"/>
      <c r="AL172" s="141"/>
      <c r="AM172" s="142"/>
      <c r="AN172" s="272"/>
      <c r="AO172" s="271"/>
      <c r="AP172" s="272"/>
      <c r="AQ172" s="271"/>
      <c r="AR172" s="271"/>
      <c r="AS172" s="271"/>
      <c r="AT172" s="152" t="s">
        <v>150</v>
      </c>
      <c r="AU172" s="152" t="s">
        <v>155</v>
      </c>
      <c r="AY172" s="152" t="s">
        <v>149</v>
      </c>
      <c r="BE172" s="226">
        <f t="shared" si="15"/>
        <v>0</v>
      </c>
      <c r="BF172" s="226">
        <f t="shared" si="16"/>
        <v>0</v>
      </c>
      <c r="BG172" s="226">
        <f t="shared" si="17"/>
        <v>0</v>
      </c>
      <c r="BH172" s="226">
        <f t="shared" si="18"/>
        <v>0</v>
      </c>
      <c r="BI172" s="226">
        <f t="shared" si="19"/>
        <v>0</v>
      </c>
      <c r="BJ172" s="152" t="s">
        <v>155</v>
      </c>
      <c r="BK172" s="226">
        <f t="shared" si="20"/>
        <v>0</v>
      </c>
      <c r="BL172" s="152" t="s">
        <v>208</v>
      </c>
      <c r="BM172" s="152" t="s">
        <v>350</v>
      </c>
    </row>
    <row r="173" spans="2:65" s="161" customFormat="1" ht="31.5" customHeight="1">
      <c r="B173" s="224"/>
      <c r="C173" s="144" t="s">
        <v>354</v>
      </c>
      <c r="D173" s="144" t="s">
        <v>252</v>
      </c>
      <c r="E173" s="145" t="s">
        <v>1258</v>
      </c>
      <c r="F173" s="276" t="s">
        <v>1259</v>
      </c>
      <c r="G173" s="277"/>
      <c r="H173" s="277"/>
      <c r="I173" s="277"/>
      <c r="J173" s="146" t="s">
        <v>183</v>
      </c>
      <c r="K173" s="147">
        <v>6</v>
      </c>
      <c r="L173" s="278"/>
      <c r="M173" s="277"/>
      <c r="N173" s="278">
        <f t="shared" si="14"/>
        <v>0</v>
      </c>
      <c r="O173" s="271"/>
      <c r="P173" s="271"/>
      <c r="Q173" s="271"/>
      <c r="R173" s="225"/>
      <c r="S173" s="1"/>
      <c r="T173" s="228"/>
      <c r="U173" s="37"/>
      <c r="V173" s="29"/>
      <c r="W173" s="130"/>
      <c r="X173" s="130"/>
      <c r="Y173" s="130"/>
      <c r="Z173" s="130"/>
      <c r="AA173" s="131"/>
      <c r="AB173" s="1"/>
      <c r="AC173" s="1"/>
      <c r="AD173" s="1"/>
      <c r="AE173" s="144"/>
      <c r="AF173" s="144"/>
      <c r="AG173" s="145"/>
      <c r="AH173" s="276"/>
      <c r="AI173" s="277"/>
      <c r="AJ173" s="277"/>
      <c r="AK173" s="277"/>
      <c r="AL173" s="146"/>
      <c r="AM173" s="147"/>
      <c r="AN173" s="278"/>
      <c r="AO173" s="277"/>
      <c r="AP173" s="278"/>
      <c r="AQ173" s="271"/>
      <c r="AR173" s="271"/>
      <c r="AS173" s="271"/>
      <c r="AT173" s="152" t="s">
        <v>252</v>
      </c>
      <c r="AU173" s="152" t="s">
        <v>155</v>
      </c>
      <c r="AY173" s="152" t="s">
        <v>149</v>
      </c>
      <c r="BE173" s="226">
        <f t="shared" si="15"/>
        <v>0</v>
      </c>
      <c r="BF173" s="226">
        <f t="shared" si="16"/>
        <v>0</v>
      </c>
      <c r="BG173" s="226">
        <f t="shared" si="17"/>
        <v>0</v>
      </c>
      <c r="BH173" s="226">
        <f t="shared" si="18"/>
        <v>0</v>
      </c>
      <c r="BI173" s="226">
        <f t="shared" si="19"/>
        <v>0</v>
      </c>
      <c r="BJ173" s="152" t="s">
        <v>155</v>
      </c>
      <c r="BK173" s="226">
        <f t="shared" si="20"/>
        <v>0</v>
      </c>
      <c r="BL173" s="152" t="s">
        <v>208</v>
      </c>
      <c r="BM173" s="152" t="s">
        <v>354</v>
      </c>
    </row>
    <row r="174" spans="2:65" s="161" customFormat="1" ht="22.5" customHeight="1">
      <c r="B174" s="224"/>
      <c r="C174" s="139" t="s">
        <v>358</v>
      </c>
      <c r="D174" s="139" t="s">
        <v>150</v>
      </c>
      <c r="E174" s="140" t="s">
        <v>1260</v>
      </c>
      <c r="F174" s="270" t="s">
        <v>1261</v>
      </c>
      <c r="G174" s="271"/>
      <c r="H174" s="271"/>
      <c r="I174" s="271"/>
      <c r="J174" s="141" t="s">
        <v>183</v>
      </c>
      <c r="K174" s="142">
        <v>2</v>
      </c>
      <c r="L174" s="272"/>
      <c r="M174" s="271"/>
      <c r="N174" s="272">
        <f t="shared" si="14"/>
        <v>0</v>
      </c>
      <c r="O174" s="271"/>
      <c r="P174" s="271"/>
      <c r="Q174" s="271"/>
      <c r="R174" s="225"/>
      <c r="S174" s="1"/>
      <c r="T174" s="228"/>
      <c r="U174" s="37"/>
      <c r="V174" s="29"/>
      <c r="W174" s="130"/>
      <c r="X174" s="130"/>
      <c r="Y174" s="130"/>
      <c r="Z174" s="130"/>
      <c r="AA174" s="131"/>
      <c r="AB174" s="1"/>
      <c r="AC174" s="1"/>
      <c r="AD174" s="1"/>
      <c r="AE174" s="139"/>
      <c r="AF174" s="139"/>
      <c r="AG174" s="140"/>
      <c r="AH174" s="270"/>
      <c r="AI174" s="271"/>
      <c r="AJ174" s="271"/>
      <c r="AK174" s="271"/>
      <c r="AL174" s="141"/>
      <c r="AM174" s="142"/>
      <c r="AN174" s="272"/>
      <c r="AO174" s="271"/>
      <c r="AP174" s="272"/>
      <c r="AQ174" s="271"/>
      <c r="AR174" s="271"/>
      <c r="AS174" s="271"/>
      <c r="AT174" s="152" t="s">
        <v>150</v>
      </c>
      <c r="AU174" s="152" t="s">
        <v>155</v>
      </c>
      <c r="AY174" s="152" t="s">
        <v>149</v>
      </c>
      <c r="BE174" s="226">
        <f t="shared" si="15"/>
        <v>0</v>
      </c>
      <c r="BF174" s="226">
        <f t="shared" si="16"/>
        <v>0</v>
      </c>
      <c r="BG174" s="226">
        <f t="shared" si="17"/>
        <v>0</v>
      </c>
      <c r="BH174" s="226">
        <f t="shared" si="18"/>
        <v>0</v>
      </c>
      <c r="BI174" s="226">
        <f t="shared" si="19"/>
        <v>0</v>
      </c>
      <c r="BJ174" s="152" t="s">
        <v>155</v>
      </c>
      <c r="BK174" s="226">
        <f t="shared" si="20"/>
        <v>0</v>
      </c>
      <c r="BL174" s="152" t="s">
        <v>208</v>
      </c>
      <c r="BM174" s="152" t="s">
        <v>358</v>
      </c>
    </row>
    <row r="175" spans="2:65" s="161" customFormat="1" ht="22.5" customHeight="1">
      <c r="B175" s="224"/>
      <c r="C175" s="144" t="s">
        <v>362</v>
      </c>
      <c r="D175" s="144" t="s">
        <v>252</v>
      </c>
      <c r="E175" s="145" t="s">
        <v>1262</v>
      </c>
      <c r="F175" s="276" t="s">
        <v>1263</v>
      </c>
      <c r="G175" s="277"/>
      <c r="H175" s="277"/>
      <c r="I175" s="277"/>
      <c r="J175" s="146" t="s">
        <v>183</v>
      </c>
      <c r="K175" s="147">
        <v>2</v>
      </c>
      <c r="L175" s="278"/>
      <c r="M175" s="277"/>
      <c r="N175" s="278">
        <f t="shared" si="14"/>
        <v>0</v>
      </c>
      <c r="O175" s="271"/>
      <c r="P175" s="271"/>
      <c r="Q175" s="271"/>
      <c r="R175" s="225"/>
      <c r="S175" s="1"/>
      <c r="T175" s="228"/>
      <c r="U175" s="37"/>
      <c r="V175" s="29"/>
      <c r="W175" s="130"/>
      <c r="X175" s="130"/>
      <c r="Y175" s="130"/>
      <c r="Z175" s="130"/>
      <c r="AA175" s="131"/>
      <c r="AB175" s="1"/>
      <c r="AC175" s="1"/>
      <c r="AD175" s="1"/>
      <c r="AE175" s="144"/>
      <c r="AF175" s="144"/>
      <c r="AG175" s="145"/>
      <c r="AH175" s="276"/>
      <c r="AI175" s="277"/>
      <c r="AJ175" s="277"/>
      <c r="AK175" s="277"/>
      <c r="AL175" s="146"/>
      <c r="AM175" s="147"/>
      <c r="AN175" s="278"/>
      <c r="AO175" s="277"/>
      <c r="AP175" s="278"/>
      <c r="AQ175" s="271"/>
      <c r="AR175" s="271"/>
      <c r="AS175" s="271"/>
      <c r="AT175" s="152" t="s">
        <v>252</v>
      </c>
      <c r="AU175" s="152" t="s">
        <v>155</v>
      </c>
      <c r="AY175" s="152" t="s">
        <v>149</v>
      </c>
      <c r="BE175" s="226">
        <f t="shared" si="15"/>
        <v>0</v>
      </c>
      <c r="BF175" s="226">
        <f t="shared" si="16"/>
        <v>0</v>
      </c>
      <c r="BG175" s="226">
        <f t="shared" si="17"/>
        <v>0</v>
      </c>
      <c r="BH175" s="226">
        <f t="shared" si="18"/>
        <v>0</v>
      </c>
      <c r="BI175" s="226">
        <f t="shared" si="19"/>
        <v>0</v>
      </c>
      <c r="BJ175" s="152" t="s">
        <v>155</v>
      </c>
      <c r="BK175" s="226">
        <f t="shared" si="20"/>
        <v>0</v>
      </c>
      <c r="BL175" s="152" t="s">
        <v>208</v>
      </c>
      <c r="BM175" s="152" t="s">
        <v>362</v>
      </c>
    </row>
    <row r="176" spans="2:65" s="161" customFormat="1" ht="44.25" customHeight="1">
      <c r="B176" s="224"/>
      <c r="C176" s="139" t="s">
        <v>366</v>
      </c>
      <c r="D176" s="139" t="s">
        <v>150</v>
      </c>
      <c r="E176" s="140" t="s">
        <v>1264</v>
      </c>
      <c r="F176" s="270" t="s">
        <v>1265</v>
      </c>
      <c r="G176" s="271"/>
      <c r="H176" s="271"/>
      <c r="I176" s="271"/>
      <c r="J176" s="141" t="s">
        <v>183</v>
      </c>
      <c r="K176" s="142">
        <v>2</v>
      </c>
      <c r="L176" s="272"/>
      <c r="M176" s="271"/>
      <c r="N176" s="272">
        <f t="shared" si="14"/>
        <v>0</v>
      </c>
      <c r="O176" s="271"/>
      <c r="P176" s="271"/>
      <c r="Q176" s="271"/>
      <c r="R176" s="225"/>
      <c r="S176" s="1"/>
      <c r="T176" s="228"/>
      <c r="U176" s="37"/>
      <c r="V176" s="29"/>
      <c r="W176" s="130"/>
      <c r="X176" s="130"/>
      <c r="Y176" s="130"/>
      <c r="Z176" s="130"/>
      <c r="AA176" s="131"/>
      <c r="AB176" s="1"/>
      <c r="AC176" s="1"/>
      <c r="AD176" s="1"/>
      <c r="AE176" s="139"/>
      <c r="AF176" s="139"/>
      <c r="AG176" s="140"/>
      <c r="AH176" s="270"/>
      <c r="AI176" s="271"/>
      <c r="AJ176" s="271"/>
      <c r="AK176" s="271"/>
      <c r="AL176" s="141"/>
      <c r="AM176" s="142"/>
      <c r="AN176" s="272"/>
      <c r="AO176" s="271"/>
      <c r="AP176" s="272"/>
      <c r="AQ176" s="271"/>
      <c r="AR176" s="271"/>
      <c r="AS176" s="271"/>
      <c r="AT176" s="152" t="s">
        <v>150</v>
      </c>
      <c r="AU176" s="152" t="s">
        <v>155</v>
      </c>
      <c r="AY176" s="152" t="s">
        <v>149</v>
      </c>
      <c r="BE176" s="226">
        <f t="shared" si="15"/>
        <v>0</v>
      </c>
      <c r="BF176" s="226">
        <f t="shared" si="16"/>
        <v>0</v>
      </c>
      <c r="BG176" s="226">
        <f t="shared" si="17"/>
        <v>0</v>
      </c>
      <c r="BH176" s="226">
        <f t="shared" si="18"/>
        <v>0</v>
      </c>
      <c r="BI176" s="226">
        <f t="shared" si="19"/>
        <v>0</v>
      </c>
      <c r="BJ176" s="152" t="s">
        <v>155</v>
      </c>
      <c r="BK176" s="226">
        <f t="shared" si="20"/>
        <v>0</v>
      </c>
      <c r="BL176" s="152" t="s">
        <v>208</v>
      </c>
      <c r="BM176" s="152" t="s">
        <v>366</v>
      </c>
    </row>
    <row r="177" spans="2:65" s="161" customFormat="1" ht="22.5" customHeight="1">
      <c r="B177" s="224"/>
      <c r="C177" s="144" t="s">
        <v>370</v>
      </c>
      <c r="D177" s="144" t="s">
        <v>252</v>
      </c>
      <c r="E177" s="145" t="s">
        <v>1266</v>
      </c>
      <c r="F177" s="276" t="s">
        <v>1267</v>
      </c>
      <c r="G177" s="277"/>
      <c r="H177" s="277"/>
      <c r="I177" s="277"/>
      <c r="J177" s="146" t="s">
        <v>183</v>
      </c>
      <c r="K177" s="147">
        <v>2</v>
      </c>
      <c r="L177" s="278"/>
      <c r="M177" s="277"/>
      <c r="N177" s="278">
        <f t="shared" si="14"/>
        <v>0</v>
      </c>
      <c r="O177" s="271"/>
      <c r="P177" s="271"/>
      <c r="Q177" s="271"/>
      <c r="R177" s="225"/>
      <c r="S177" s="1"/>
      <c r="T177" s="228"/>
      <c r="U177" s="37"/>
      <c r="V177" s="29"/>
      <c r="W177" s="130"/>
      <c r="X177" s="130"/>
      <c r="Y177" s="130"/>
      <c r="Z177" s="130"/>
      <c r="AA177" s="131"/>
      <c r="AB177" s="1"/>
      <c r="AC177" s="1"/>
      <c r="AD177" s="1"/>
      <c r="AE177" s="144"/>
      <c r="AF177" s="144"/>
      <c r="AG177" s="145"/>
      <c r="AH177" s="276"/>
      <c r="AI177" s="277"/>
      <c r="AJ177" s="277"/>
      <c r="AK177" s="277"/>
      <c r="AL177" s="146"/>
      <c r="AM177" s="147"/>
      <c r="AN177" s="278"/>
      <c r="AO177" s="277"/>
      <c r="AP177" s="278"/>
      <c r="AQ177" s="271"/>
      <c r="AR177" s="271"/>
      <c r="AS177" s="271"/>
      <c r="AT177" s="152" t="s">
        <v>252</v>
      </c>
      <c r="AU177" s="152" t="s">
        <v>155</v>
      </c>
      <c r="AY177" s="152" t="s">
        <v>149</v>
      </c>
      <c r="BE177" s="226">
        <f t="shared" si="15"/>
        <v>0</v>
      </c>
      <c r="BF177" s="226">
        <f t="shared" si="16"/>
        <v>0</v>
      </c>
      <c r="BG177" s="226">
        <f t="shared" si="17"/>
        <v>0</v>
      </c>
      <c r="BH177" s="226">
        <f t="shared" si="18"/>
        <v>0</v>
      </c>
      <c r="BI177" s="226">
        <f t="shared" si="19"/>
        <v>0</v>
      </c>
      <c r="BJ177" s="152" t="s">
        <v>155</v>
      </c>
      <c r="BK177" s="226">
        <f t="shared" si="20"/>
        <v>0</v>
      </c>
      <c r="BL177" s="152" t="s">
        <v>208</v>
      </c>
      <c r="BM177" s="152" t="s">
        <v>370</v>
      </c>
    </row>
    <row r="178" spans="2:65" s="161" customFormat="1" ht="44.25" customHeight="1">
      <c r="B178" s="224"/>
      <c r="C178" s="139" t="s">
        <v>374</v>
      </c>
      <c r="D178" s="139" t="s">
        <v>150</v>
      </c>
      <c r="E178" s="140" t="s">
        <v>1268</v>
      </c>
      <c r="F178" s="270" t="s">
        <v>1269</v>
      </c>
      <c r="G178" s="271"/>
      <c r="H178" s="271"/>
      <c r="I178" s="271"/>
      <c r="J178" s="141" t="s">
        <v>183</v>
      </c>
      <c r="K178" s="142">
        <v>2</v>
      </c>
      <c r="L178" s="272"/>
      <c r="M178" s="271"/>
      <c r="N178" s="272">
        <f t="shared" si="14"/>
        <v>0</v>
      </c>
      <c r="O178" s="271"/>
      <c r="P178" s="271"/>
      <c r="Q178" s="271"/>
      <c r="R178" s="225"/>
      <c r="S178" s="1"/>
      <c r="T178" s="228"/>
      <c r="U178" s="37"/>
      <c r="V178" s="29"/>
      <c r="W178" s="130"/>
      <c r="X178" s="130"/>
      <c r="Y178" s="130"/>
      <c r="Z178" s="130"/>
      <c r="AA178" s="131"/>
      <c r="AB178" s="1"/>
      <c r="AC178" s="1"/>
      <c r="AD178" s="1"/>
      <c r="AE178" s="139"/>
      <c r="AF178" s="139"/>
      <c r="AG178" s="140"/>
      <c r="AH178" s="270"/>
      <c r="AI178" s="271"/>
      <c r="AJ178" s="271"/>
      <c r="AK178" s="271"/>
      <c r="AL178" s="141"/>
      <c r="AM178" s="142"/>
      <c r="AN178" s="272"/>
      <c r="AO178" s="271"/>
      <c r="AP178" s="272"/>
      <c r="AQ178" s="271"/>
      <c r="AR178" s="271"/>
      <c r="AS178" s="271"/>
      <c r="AT178" s="152" t="s">
        <v>150</v>
      </c>
      <c r="AU178" s="152" t="s">
        <v>155</v>
      </c>
      <c r="AY178" s="152" t="s">
        <v>149</v>
      </c>
      <c r="BE178" s="226">
        <f t="shared" si="15"/>
        <v>0</v>
      </c>
      <c r="BF178" s="226">
        <f t="shared" si="16"/>
        <v>0</v>
      </c>
      <c r="BG178" s="226">
        <f t="shared" si="17"/>
        <v>0</v>
      </c>
      <c r="BH178" s="226">
        <f t="shared" si="18"/>
        <v>0</v>
      </c>
      <c r="BI178" s="226">
        <f t="shared" si="19"/>
        <v>0</v>
      </c>
      <c r="BJ178" s="152" t="s">
        <v>155</v>
      </c>
      <c r="BK178" s="226">
        <f t="shared" si="20"/>
        <v>0</v>
      </c>
      <c r="BL178" s="152" t="s">
        <v>208</v>
      </c>
      <c r="BM178" s="152" t="s">
        <v>374</v>
      </c>
    </row>
    <row r="179" spans="2:65" s="161" customFormat="1" ht="22.5" customHeight="1">
      <c r="B179" s="224"/>
      <c r="C179" s="144" t="s">
        <v>378</v>
      </c>
      <c r="D179" s="144" t="s">
        <v>252</v>
      </c>
      <c r="E179" s="145" t="s">
        <v>1270</v>
      </c>
      <c r="F179" s="276" t="s">
        <v>1271</v>
      </c>
      <c r="G179" s="277"/>
      <c r="H179" s="277"/>
      <c r="I179" s="277"/>
      <c r="J179" s="146" t="s">
        <v>183</v>
      </c>
      <c r="K179" s="147">
        <v>2</v>
      </c>
      <c r="L179" s="278"/>
      <c r="M179" s="277"/>
      <c r="N179" s="278">
        <f t="shared" si="14"/>
        <v>0</v>
      </c>
      <c r="O179" s="271"/>
      <c r="P179" s="271"/>
      <c r="Q179" s="271"/>
      <c r="R179" s="225"/>
      <c r="S179" s="1"/>
      <c r="T179" s="228"/>
      <c r="U179" s="37"/>
      <c r="V179" s="29"/>
      <c r="W179" s="130"/>
      <c r="X179" s="130"/>
      <c r="Y179" s="130"/>
      <c r="Z179" s="130"/>
      <c r="AA179" s="131"/>
      <c r="AB179" s="1"/>
      <c r="AC179" s="1"/>
      <c r="AD179" s="1"/>
      <c r="AE179" s="144"/>
      <c r="AF179" s="144"/>
      <c r="AG179" s="145"/>
      <c r="AH179" s="276"/>
      <c r="AI179" s="277"/>
      <c r="AJ179" s="277"/>
      <c r="AK179" s="277"/>
      <c r="AL179" s="146"/>
      <c r="AM179" s="147"/>
      <c r="AN179" s="278"/>
      <c r="AO179" s="277"/>
      <c r="AP179" s="278"/>
      <c r="AQ179" s="271"/>
      <c r="AR179" s="271"/>
      <c r="AS179" s="271"/>
      <c r="AT179" s="152" t="s">
        <v>252</v>
      </c>
      <c r="AU179" s="152" t="s">
        <v>155</v>
      </c>
      <c r="AY179" s="152" t="s">
        <v>149</v>
      </c>
      <c r="BE179" s="226">
        <f t="shared" si="15"/>
        <v>0</v>
      </c>
      <c r="BF179" s="226">
        <f t="shared" si="16"/>
        <v>0</v>
      </c>
      <c r="BG179" s="226">
        <f t="shared" si="17"/>
        <v>0</v>
      </c>
      <c r="BH179" s="226">
        <f t="shared" si="18"/>
        <v>0</v>
      </c>
      <c r="BI179" s="226">
        <f t="shared" si="19"/>
        <v>0</v>
      </c>
      <c r="BJ179" s="152" t="s">
        <v>155</v>
      </c>
      <c r="BK179" s="226">
        <f t="shared" si="20"/>
        <v>0</v>
      </c>
      <c r="BL179" s="152" t="s">
        <v>208</v>
      </c>
      <c r="BM179" s="152" t="s">
        <v>378</v>
      </c>
    </row>
    <row r="180" spans="2:65" s="161" customFormat="1" ht="44.25" customHeight="1">
      <c r="B180" s="224"/>
      <c r="C180" s="139" t="s">
        <v>382</v>
      </c>
      <c r="D180" s="139" t="s">
        <v>150</v>
      </c>
      <c r="E180" s="140" t="s">
        <v>1272</v>
      </c>
      <c r="F180" s="270" t="s">
        <v>1273</v>
      </c>
      <c r="G180" s="271"/>
      <c r="H180" s="271"/>
      <c r="I180" s="271"/>
      <c r="J180" s="141" t="s">
        <v>183</v>
      </c>
      <c r="K180" s="142">
        <v>8</v>
      </c>
      <c r="L180" s="272"/>
      <c r="M180" s="271"/>
      <c r="N180" s="272">
        <f t="shared" si="14"/>
        <v>0</v>
      </c>
      <c r="O180" s="271"/>
      <c r="P180" s="271"/>
      <c r="Q180" s="271"/>
      <c r="R180" s="225"/>
      <c r="S180" s="1"/>
      <c r="T180" s="228"/>
      <c r="U180" s="37"/>
      <c r="V180" s="29"/>
      <c r="W180" s="130"/>
      <c r="X180" s="130"/>
      <c r="Y180" s="130"/>
      <c r="Z180" s="130"/>
      <c r="AA180" s="131"/>
      <c r="AB180" s="1"/>
      <c r="AC180" s="1"/>
      <c r="AD180" s="1"/>
      <c r="AE180" s="139"/>
      <c r="AF180" s="139"/>
      <c r="AG180" s="140"/>
      <c r="AH180" s="270"/>
      <c r="AI180" s="271"/>
      <c r="AJ180" s="271"/>
      <c r="AK180" s="271"/>
      <c r="AL180" s="141"/>
      <c r="AM180" s="142"/>
      <c r="AN180" s="272"/>
      <c r="AO180" s="271"/>
      <c r="AP180" s="272"/>
      <c r="AQ180" s="271"/>
      <c r="AR180" s="271"/>
      <c r="AS180" s="271"/>
      <c r="AT180" s="152" t="s">
        <v>150</v>
      </c>
      <c r="AU180" s="152" t="s">
        <v>155</v>
      </c>
      <c r="AY180" s="152" t="s">
        <v>149</v>
      </c>
      <c r="BE180" s="226">
        <f t="shared" si="15"/>
        <v>0</v>
      </c>
      <c r="BF180" s="226">
        <f t="shared" si="16"/>
        <v>0</v>
      </c>
      <c r="BG180" s="226">
        <f t="shared" si="17"/>
        <v>0</v>
      </c>
      <c r="BH180" s="226">
        <f t="shared" si="18"/>
        <v>0</v>
      </c>
      <c r="BI180" s="226">
        <f t="shared" si="19"/>
        <v>0</v>
      </c>
      <c r="BJ180" s="152" t="s">
        <v>155</v>
      </c>
      <c r="BK180" s="226">
        <f t="shared" si="20"/>
        <v>0</v>
      </c>
      <c r="BL180" s="152" t="s">
        <v>208</v>
      </c>
      <c r="BM180" s="152" t="s">
        <v>382</v>
      </c>
    </row>
    <row r="181" spans="2:65" s="161" customFormat="1" ht="22.5" customHeight="1">
      <c r="B181" s="224"/>
      <c r="C181" s="144" t="s">
        <v>386</v>
      </c>
      <c r="D181" s="144" t="s">
        <v>252</v>
      </c>
      <c r="E181" s="145" t="s">
        <v>1274</v>
      </c>
      <c r="F181" s="276" t="s">
        <v>1275</v>
      </c>
      <c r="G181" s="277"/>
      <c r="H181" s="277"/>
      <c r="I181" s="277"/>
      <c r="J181" s="146" t="s">
        <v>183</v>
      </c>
      <c r="K181" s="147">
        <v>8</v>
      </c>
      <c r="L181" s="278"/>
      <c r="M181" s="277"/>
      <c r="N181" s="278">
        <f t="shared" si="14"/>
        <v>0</v>
      </c>
      <c r="O181" s="271"/>
      <c r="P181" s="271"/>
      <c r="Q181" s="271"/>
      <c r="R181" s="225"/>
      <c r="S181" s="1"/>
      <c r="T181" s="228"/>
      <c r="U181" s="37"/>
      <c r="V181" s="29"/>
      <c r="W181" s="130"/>
      <c r="X181" s="130"/>
      <c r="Y181" s="130"/>
      <c r="Z181" s="130"/>
      <c r="AA181" s="131"/>
      <c r="AB181" s="1"/>
      <c r="AC181" s="1"/>
      <c r="AD181" s="1"/>
      <c r="AE181" s="144"/>
      <c r="AF181" s="144"/>
      <c r="AG181" s="145"/>
      <c r="AH181" s="276"/>
      <c r="AI181" s="277"/>
      <c r="AJ181" s="277"/>
      <c r="AK181" s="277"/>
      <c r="AL181" s="146"/>
      <c r="AM181" s="147"/>
      <c r="AN181" s="278"/>
      <c r="AO181" s="277"/>
      <c r="AP181" s="278"/>
      <c r="AQ181" s="271"/>
      <c r="AR181" s="271"/>
      <c r="AS181" s="271"/>
      <c r="AT181" s="152" t="s">
        <v>252</v>
      </c>
      <c r="AU181" s="152" t="s">
        <v>155</v>
      </c>
      <c r="AY181" s="152" t="s">
        <v>149</v>
      </c>
      <c r="BE181" s="226">
        <f t="shared" si="15"/>
        <v>0</v>
      </c>
      <c r="BF181" s="226">
        <f t="shared" si="16"/>
        <v>0</v>
      </c>
      <c r="BG181" s="226">
        <f t="shared" si="17"/>
        <v>0</v>
      </c>
      <c r="BH181" s="226">
        <f t="shared" si="18"/>
        <v>0</v>
      </c>
      <c r="BI181" s="226">
        <f t="shared" si="19"/>
        <v>0</v>
      </c>
      <c r="BJ181" s="152" t="s">
        <v>155</v>
      </c>
      <c r="BK181" s="226">
        <f t="shared" si="20"/>
        <v>0</v>
      </c>
      <c r="BL181" s="152" t="s">
        <v>208</v>
      </c>
      <c r="BM181" s="152" t="s">
        <v>386</v>
      </c>
    </row>
    <row r="182" spans="2:65" s="161" customFormat="1" ht="22.5" customHeight="1">
      <c r="B182" s="224"/>
      <c r="C182" s="139" t="s">
        <v>390</v>
      </c>
      <c r="D182" s="139" t="s">
        <v>150</v>
      </c>
      <c r="E182" s="140" t="s">
        <v>1276</v>
      </c>
      <c r="F182" s="270" t="s">
        <v>1277</v>
      </c>
      <c r="G182" s="271"/>
      <c r="H182" s="271"/>
      <c r="I182" s="271"/>
      <c r="J182" s="141" t="s">
        <v>183</v>
      </c>
      <c r="K182" s="142">
        <v>2</v>
      </c>
      <c r="L182" s="272"/>
      <c r="M182" s="271"/>
      <c r="N182" s="272">
        <f t="shared" si="14"/>
        <v>0</v>
      </c>
      <c r="O182" s="271"/>
      <c r="P182" s="271"/>
      <c r="Q182" s="271"/>
      <c r="R182" s="225"/>
      <c r="S182" s="1"/>
      <c r="T182" s="228"/>
      <c r="U182" s="37"/>
      <c r="V182" s="29"/>
      <c r="W182" s="130"/>
      <c r="X182" s="130"/>
      <c r="Y182" s="130"/>
      <c r="Z182" s="130"/>
      <c r="AA182" s="131"/>
      <c r="AB182" s="1"/>
      <c r="AC182" s="1"/>
      <c r="AD182" s="1"/>
      <c r="AE182" s="139"/>
      <c r="AF182" s="139"/>
      <c r="AG182" s="140"/>
      <c r="AH182" s="270"/>
      <c r="AI182" s="271"/>
      <c r="AJ182" s="271"/>
      <c r="AK182" s="271"/>
      <c r="AL182" s="141"/>
      <c r="AM182" s="142"/>
      <c r="AN182" s="272"/>
      <c r="AO182" s="271"/>
      <c r="AP182" s="272"/>
      <c r="AQ182" s="271"/>
      <c r="AR182" s="271"/>
      <c r="AS182" s="271"/>
      <c r="AT182" s="152" t="s">
        <v>150</v>
      </c>
      <c r="AU182" s="152" t="s">
        <v>155</v>
      </c>
      <c r="AY182" s="152" t="s">
        <v>149</v>
      </c>
      <c r="BE182" s="226">
        <f t="shared" si="15"/>
        <v>0</v>
      </c>
      <c r="BF182" s="226">
        <f t="shared" si="16"/>
        <v>0</v>
      </c>
      <c r="BG182" s="226">
        <f t="shared" si="17"/>
        <v>0</v>
      </c>
      <c r="BH182" s="226">
        <f t="shared" si="18"/>
        <v>0</v>
      </c>
      <c r="BI182" s="226">
        <f t="shared" si="19"/>
        <v>0</v>
      </c>
      <c r="BJ182" s="152" t="s">
        <v>155</v>
      </c>
      <c r="BK182" s="226">
        <f t="shared" si="20"/>
        <v>0</v>
      </c>
      <c r="BL182" s="152" t="s">
        <v>208</v>
      </c>
      <c r="BM182" s="152" t="s">
        <v>390</v>
      </c>
    </row>
    <row r="183" spans="2:65" s="161" customFormat="1" ht="44.25" customHeight="1">
      <c r="B183" s="224"/>
      <c r="C183" s="144" t="s">
        <v>395</v>
      </c>
      <c r="D183" s="144" t="s">
        <v>252</v>
      </c>
      <c r="E183" s="145" t="s">
        <v>1278</v>
      </c>
      <c r="F183" s="276" t="s">
        <v>1279</v>
      </c>
      <c r="G183" s="277"/>
      <c r="H183" s="277"/>
      <c r="I183" s="277"/>
      <c r="J183" s="146" t="s">
        <v>183</v>
      </c>
      <c r="K183" s="147">
        <v>2</v>
      </c>
      <c r="L183" s="278"/>
      <c r="M183" s="277"/>
      <c r="N183" s="278">
        <f t="shared" si="14"/>
        <v>0</v>
      </c>
      <c r="O183" s="271"/>
      <c r="P183" s="271"/>
      <c r="Q183" s="271"/>
      <c r="R183" s="225"/>
      <c r="S183" s="1"/>
      <c r="T183" s="228"/>
      <c r="U183" s="37"/>
      <c r="V183" s="29"/>
      <c r="W183" s="130"/>
      <c r="X183" s="130"/>
      <c r="Y183" s="130"/>
      <c r="Z183" s="130"/>
      <c r="AA183" s="131"/>
      <c r="AB183" s="1"/>
      <c r="AC183" s="1"/>
      <c r="AD183" s="1"/>
      <c r="AE183" s="144"/>
      <c r="AF183" s="144"/>
      <c r="AG183" s="145"/>
      <c r="AH183" s="276"/>
      <c r="AI183" s="277"/>
      <c r="AJ183" s="277"/>
      <c r="AK183" s="277"/>
      <c r="AL183" s="146"/>
      <c r="AM183" s="147"/>
      <c r="AN183" s="278"/>
      <c r="AO183" s="277"/>
      <c r="AP183" s="278"/>
      <c r="AQ183" s="271"/>
      <c r="AR183" s="271"/>
      <c r="AS183" s="271"/>
      <c r="AT183" s="152" t="s">
        <v>252</v>
      </c>
      <c r="AU183" s="152" t="s">
        <v>155</v>
      </c>
      <c r="AY183" s="152" t="s">
        <v>149</v>
      </c>
      <c r="BE183" s="226">
        <f t="shared" si="15"/>
        <v>0</v>
      </c>
      <c r="BF183" s="226">
        <f t="shared" si="16"/>
        <v>0</v>
      </c>
      <c r="BG183" s="226">
        <f t="shared" si="17"/>
        <v>0</v>
      </c>
      <c r="BH183" s="226">
        <f t="shared" si="18"/>
        <v>0</v>
      </c>
      <c r="BI183" s="226">
        <f t="shared" si="19"/>
        <v>0</v>
      </c>
      <c r="BJ183" s="152" t="s">
        <v>155</v>
      </c>
      <c r="BK183" s="226">
        <f t="shared" si="20"/>
        <v>0</v>
      </c>
      <c r="BL183" s="152" t="s">
        <v>208</v>
      </c>
      <c r="BM183" s="152" t="s">
        <v>395</v>
      </c>
    </row>
    <row r="184" spans="2:65" s="161" customFormat="1" ht="31.5" customHeight="1">
      <c r="B184" s="224"/>
      <c r="C184" s="139" t="s">
        <v>399</v>
      </c>
      <c r="D184" s="139" t="s">
        <v>150</v>
      </c>
      <c r="E184" s="140" t="s">
        <v>1280</v>
      </c>
      <c r="F184" s="270" t="s">
        <v>1281</v>
      </c>
      <c r="G184" s="271"/>
      <c r="H184" s="271"/>
      <c r="I184" s="271"/>
      <c r="J184" s="141" t="s">
        <v>502</v>
      </c>
      <c r="K184" s="142">
        <v>5</v>
      </c>
      <c r="L184" s="272"/>
      <c r="M184" s="271"/>
      <c r="N184" s="272">
        <f t="shared" si="14"/>
        <v>0</v>
      </c>
      <c r="O184" s="271"/>
      <c r="P184" s="271"/>
      <c r="Q184" s="271"/>
      <c r="R184" s="225"/>
      <c r="S184" s="1"/>
      <c r="T184" s="228"/>
      <c r="U184" s="37"/>
      <c r="V184" s="29"/>
      <c r="W184" s="130"/>
      <c r="X184" s="130"/>
      <c r="Y184" s="130"/>
      <c r="Z184" s="130"/>
      <c r="AA184" s="131"/>
      <c r="AB184" s="1"/>
      <c r="AC184" s="1"/>
      <c r="AD184" s="1"/>
      <c r="AE184" s="139"/>
      <c r="AF184" s="139"/>
      <c r="AG184" s="140"/>
      <c r="AH184" s="270"/>
      <c r="AI184" s="271"/>
      <c r="AJ184" s="271"/>
      <c r="AK184" s="271"/>
      <c r="AL184" s="141"/>
      <c r="AM184" s="142"/>
      <c r="AN184" s="272"/>
      <c r="AO184" s="271"/>
      <c r="AP184" s="272"/>
      <c r="AQ184" s="271"/>
      <c r="AR184" s="271"/>
      <c r="AS184" s="271"/>
      <c r="AT184" s="152" t="s">
        <v>150</v>
      </c>
      <c r="AU184" s="152" t="s">
        <v>155</v>
      </c>
      <c r="AY184" s="152" t="s">
        <v>149</v>
      </c>
      <c r="BE184" s="226">
        <f t="shared" si="15"/>
        <v>0</v>
      </c>
      <c r="BF184" s="226">
        <f t="shared" si="16"/>
        <v>0</v>
      </c>
      <c r="BG184" s="226">
        <f t="shared" si="17"/>
        <v>0</v>
      </c>
      <c r="BH184" s="226">
        <f t="shared" si="18"/>
        <v>0</v>
      </c>
      <c r="BI184" s="226">
        <f t="shared" si="19"/>
        <v>0</v>
      </c>
      <c r="BJ184" s="152" t="s">
        <v>155</v>
      </c>
      <c r="BK184" s="226">
        <f t="shared" si="20"/>
        <v>0</v>
      </c>
      <c r="BL184" s="152" t="s">
        <v>208</v>
      </c>
      <c r="BM184" s="152" t="s">
        <v>399</v>
      </c>
    </row>
    <row r="185" spans="2:65" s="161" customFormat="1" ht="44.25" customHeight="1">
      <c r="B185" s="224"/>
      <c r="C185" s="144" t="s">
        <v>403</v>
      </c>
      <c r="D185" s="144" t="s">
        <v>252</v>
      </c>
      <c r="E185" s="145" t="s">
        <v>1282</v>
      </c>
      <c r="F185" s="276" t="s">
        <v>1680</v>
      </c>
      <c r="G185" s="277"/>
      <c r="H185" s="277"/>
      <c r="I185" s="277"/>
      <c r="J185" s="146" t="s">
        <v>183</v>
      </c>
      <c r="K185" s="147">
        <v>5</v>
      </c>
      <c r="L185" s="278"/>
      <c r="M185" s="277"/>
      <c r="N185" s="278">
        <f t="shared" si="14"/>
        <v>0</v>
      </c>
      <c r="O185" s="271"/>
      <c r="P185" s="271"/>
      <c r="Q185" s="271"/>
      <c r="R185" s="225"/>
      <c r="S185" s="1"/>
      <c r="T185" s="228"/>
      <c r="U185" s="37"/>
      <c r="V185" s="29"/>
      <c r="W185" s="130"/>
      <c r="X185" s="130"/>
      <c r="Y185" s="130"/>
      <c r="Z185" s="130"/>
      <c r="AA185" s="131"/>
      <c r="AB185" s="1"/>
      <c r="AC185" s="1"/>
      <c r="AD185" s="1"/>
      <c r="AE185" s="144"/>
      <c r="AF185" s="144"/>
      <c r="AG185" s="145"/>
      <c r="AH185" s="276"/>
      <c r="AI185" s="277"/>
      <c r="AJ185" s="277"/>
      <c r="AK185" s="277"/>
      <c r="AL185" s="146"/>
      <c r="AM185" s="147"/>
      <c r="AN185" s="278"/>
      <c r="AO185" s="277"/>
      <c r="AP185" s="278"/>
      <c r="AQ185" s="271"/>
      <c r="AR185" s="271"/>
      <c r="AS185" s="271"/>
      <c r="AT185" s="152" t="s">
        <v>252</v>
      </c>
      <c r="AU185" s="152" t="s">
        <v>155</v>
      </c>
      <c r="AY185" s="152" t="s">
        <v>149</v>
      </c>
      <c r="BE185" s="226">
        <f t="shared" si="15"/>
        <v>0</v>
      </c>
      <c r="BF185" s="226">
        <f t="shared" si="16"/>
        <v>0</v>
      </c>
      <c r="BG185" s="226">
        <f t="shared" si="17"/>
        <v>0</v>
      </c>
      <c r="BH185" s="226">
        <f t="shared" si="18"/>
        <v>0</v>
      </c>
      <c r="BI185" s="226">
        <f t="shared" si="19"/>
        <v>0</v>
      </c>
      <c r="BJ185" s="152" t="s">
        <v>155</v>
      </c>
      <c r="BK185" s="226">
        <f t="shared" si="20"/>
        <v>0</v>
      </c>
      <c r="BL185" s="152" t="s">
        <v>208</v>
      </c>
      <c r="BM185" s="152" t="s">
        <v>403</v>
      </c>
    </row>
    <row r="186" spans="2:65" s="161" customFormat="1" ht="31.5" customHeight="1">
      <c r="B186" s="224"/>
      <c r="C186" s="139" t="s">
        <v>407</v>
      </c>
      <c r="D186" s="139" t="s">
        <v>150</v>
      </c>
      <c r="E186" s="140" t="s">
        <v>1283</v>
      </c>
      <c r="F186" s="270" t="s">
        <v>1284</v>
      </c>
      <c r="G186" s="271"/>
      <c r="H186" s="271"/>
      <c r="I186" s="271"/>
      <c r="J186" s="141" t="s">
        <v>266</v>
      </c>
      <c r="K186" s="142">
        <v>800</v>
      </c>
      <c r="L186" s="272"/>
      <c r="M186" s="271"/>
      <c r="N186" s="272">
        <f t="shared" si="14"/>
        <v>0</v>
      </c>
      <c r="O186" s="271"/>
      <c r="P186" s="271"/>
      <c r="Q186" s="271"/>
      <c r="R186" s="225"/>
      <c r="S186" s="1"/>
      <c r="T186" s="228"/>
      <c r="U186" s="37"/>
      <c r="V186" s="29"/>
      <c r="W186" s="130"/>
      <c r="X186" s="130"/>
      <c r="Y186" s="130"/>
      <c r="Z186" s="130"/>
      <c r="AA186" s="131"/>
      <c r="AB186" s="1"/>
      <c r="AC186" s="1"/>
      <c r="AD186" s="1"/>
      <c r="AE186" s="139"/>
      <c r="AF186" s="139"/>
      <c r="AG186" s="140"/>
      <c r="AH186" s="270"/>
      <c r="AI186" s="271"/>
      <c r="AJ186" s="271"/>
      <c r="AK186" s="271"/>
      <c r="AL186" s="141"/>
      <c r="AM186" s="142"/>
      <c r="AN186" s="272"/>
      <c r="AO186" s="271"/>
      <c r="AP186" s="272"/>
      <c r="AQ186" s="271"/>
      <c r="AR186" s="271"/>
      <c r="AS186" s="271"/>
      <c r="AT186" s="152" t="s">
        <v>150</v>
      </c>
      <c r="AU186" s="152" t="s">
        <v>155</v>
      </c>
      <c r="AY186" s="152" t="s">
        <v>149</v>
      </c>
      <c r="BE186" s="226">
        <f t="shared" si="15"/>
        <v>0</v>
      </c>
      <c r="BF186" s="226">
        <f t="shared" si="16"/>
        <v>0</v>
      </c>
      <c r="BG186" s="226">
        <f t="shared" si="17"/>
        <v>0</v>
      </c>
      <c r="BH186" s="226">
        <f t="shared" si="18"/>
        <v>0</v>
      </c>
      <c r="BI186" s="226">
        <f t="shared" si="19"/>
        <v>0</v>
      </c>
      <c r="BJ186" s="152" t="s">
        <v>155</v>
      </c>
      <c r="BK186" s="226">
        <f t="shared" si="20"/>
        <v>0</v>
      </c>
      <c r="BL186" s="152" t="s">
        <v>208</v>
      </c>
      <c r="BM186" s="152" t="s">
        <v>407</v>
      </c>
    </row>
    <row r="187" spans="2:65" s="161" customFormat="1" ht="31.5" customHeight="1">
      <c r="B187" s="224"/>
      <c r="C187" s="139" t="s">
        <v>411</v>
      </c>
      <c r="D187" s="139" t="s">
        <v>150</v>
      </c>
      <c r="E187" s="140" t="s">
        <v>1285</v>
      </c>
      <c r="F187" s="270" t="s">
        <v>1286</v>
      </c>
      <c r="G187" s="271"/>
      <c r="H187" s="271"/>
      <c r="I187" s="271"/>
      <c r="J187" s="141" t="s">
        <v>266</v>
      </c>
      <c r="K187" s="142">
        <v>800</v>
      </c>
      <c r="L187" s="272"/>
      <c r="M187" s="271"/>
      <c r="N187" s="272">
        <f t="shared" si="14"/>
        <v>0</v>
      </c>
      <c r="O187" s="271"/>
      <c r="P187" s="271"/>
      <c r="Q187" s="271"/>
      <c r="R187" s="225"/>
      <c r="S187" s="1"/>
      <c r="T187" s="228"/>
      <c r="U187" s="37"/>
      <c r="V187" s="29"/>
      <c r="W187" s="130"/>
      <c r="X187" s="130"/>
      <c r="Y187" s="130"/>
      <c r="Z187" s="130"/>
      <c r="AA187" s="131"/>
      <c r="AB187" s="1"/>
      <c r="AC187" s="1"/>
      <c r="AD187" s="1"/>
      <c r="AE187" s="139"/>
      <c r="AF187" s="139"/>
      <c r="AG187" s="140"/>
      <c r="AH187" s="270"/>
      <c r="AI187" s="271"/>
      <c r="AJ187" s="271"/>
      <c r="AK187" s="271"/>
      <c r="AL187" s="141"/>
      <c r="AM187" s="142"/>
      <c r="AN187" s="272"/>
      <c r="AO187" s="271"/>
      <c r="AP187" s="272"/>
      <c r="AQ187" s="271"/>
      <c r="AR187" s="271"/>
      <c r="AS187" s="271"/>
      <c r="AT187" s="152" t="s">
        <v>150</v>
      </c>
      <c r="AU187" s="152" t="s">
        <v>155</v>
      </c>
      <c r="AY187" s="152" t="s">
        <v>149</v>
      </c>
      <c r="BE187" s="226">
        <f t="shared" si="15"/>
        <v>0</v>
      </c>
      <c r="BF187" s="226">
        <f t="shared" si="16"/>
        <v>0</v>
      </c>
      <c r="BG187" s="226">
        <f t="shared" si="17"/>
        <v>0</v>
      </c>
      <c r="BH187" s="226">
        <f t="shared" si="18"/>
        <v>0</v>
      </c>
      <c r="BI187" s="226">
        <f t="shared" si="19"/>
        <v>0</v>
      </c>
      <c r="BJ187" s="152" t="s">
        <v>155</v>
      </c>
      <c r="BK187" s="226">
        <f t="shared" si="20"/>
        <v>0</v>
      </c>
      <c r="BL187" s="152" t="s">
        <v>208</v>
      </c>
      <c r="BM187" s="152" t="s">
        <v>411</v>
      </c>
    </row>
    <row r="188" spans="2:65" s="161" customFormat="1" ht="31.5" customHeight="1">
      <c r="B188" s="224"/>
      <c r="C188" s="139" t="s">
        <v>415</v>
      </c>
      <c r="D188" s="139" t="s">
        <v>150</v>
      </c>
      <c r="E188" s="140" t="s">
        <v>1287</v>
      </c>
      <c r="F188" s="270" t="s">
        <v>1288</v>
      </c>
      <c r="G188" s="271"/>
      <c r="H188" s="271"/>
      <c r="I188" s="271"/>
      <c r="J188" s="141" t="s">
        <v>210</v>
      </c>
      <c r="K188" s="142">
        <v>1</v>
      </c>
      <c r="L188" s="272"/>
      <c r="M188" s="271"/>
      <c r="N188" s="272">
        <f t="shared" si="14"/>
        <v>0</v>
      </c>
      <c r="O188" s="271"/>
      <c r="P188" s="271"/>
      <c r="Q188" s="271"/>
      <c r="R188" s="225"/>
      <c r="S188" s="1"/>
      <c r="T188" s="228"/>
      <c r="U188" s="37"/>
      <c r="V188" s="29"/>
      <c r="W188" s="130"/>
      <c r="X188" s="130"/>
      <c r="Y188" s="130"/>
      <c r="Z188" s="130"/>
      <c r="AA188" s="131"/>
      <c r="AB188" s="1"/>
      <c r="AC188" s="1"/>
      <c r="AD188" s="1"/>
      <c r="AE188" s="139"/>
      <c r="AF188" s="139"/>
      <c r="AG188" s="140"/>
      <c r="AH188" s="270"/>
      <c r="AI188" s="271"/>
      <c r="AJ188" s="271"/>
      <c r="AK188" s="271"/>
      <c r="AL188" s="141"/>
      <c r="AM188" s="142"/>
      <c r="AN188" s="272"/>
      <c r="AO188" s="271"/>
      <c r="AP188" s="272"/>
      <c r="AQ188" s="271"/>
      <c r="AR188" s="271"/>
      <c r="AS188" s="271"/>
      <c r="AT188" s="152" t="s">
        <v>150</v>
      </c>
      <c r="AU188" s="152" t="s">
        <v>155</v>
      </c>
      <c r="AY188" s="152" t="s">
        <v>149</v>
      </c>
      <c r="BE188" s="226">
        <f t="shared" si="15"/>
        <v>0</v>
      </c>
      <c r="BF188" s="226">
        <f t="shared" si="16"/>
        <v>0</v>
      </c>
      <c r="BG188" s="226">
        <f t="shared" si="17"/>
        <v>0</v>
      </c>
      <c r="BH188" s="226">
        <f t="shared" si="18"/>
        <v>0</v>
      </c>
      <c r="BI188" s="226">
        <f t="shared" si="19"/>
        <v>0</v>
      </c>
      <c r="BJ188" s="152" t="s">
        <v>155</v>
      </c>
      <c r="BK188" s="226">
        <f t="shared" si="20"/>
        <v>0</v>
      </c>
      <c r="BL188" s="152" t="s">
        <v>208</v>
      </c>
      <c r="BM188" s="152" t="s">
        <v>415</v>
      </c>
    </row>
    <row r="189" spans="2:63" s="217" customFormat="1" ht="29.25" customHeight="1">
      <c r="B189" s="215"/>
      <c r="C189" s="136"/>
      <c r="D189" s="138" t="s">
        <v>118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274">
        <f>BK189</f>
        <v>0</v>
      </c>
      <c r="O189" s="275"/>
      <c r="P189" s="275"/>
      <c r="Q189" s="275"/>
      <c r="R189" s="216"/>
      <c r="S189" s="1"/>
      <c r="T189" s="228"/>
      <c r="U189" s="37"/>
      <c r="V189" s="29"/>
      <c r="W189" s="130"/>
      <c r="X189" s="130"/>
      <c r="Y189" s="130"/>
      <c r="Z189" s="130"/>
      <c r="AA189" s="131"/>
      <c r="AB189" s="1"/>
      <c r="AC189" s="1"/>
      <c r="AD189" s="1"/>
      <c r="AE189" s="136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274"/>
      <c r="AQ189" s="275"/>
      <c r="AR189" s="275"/>
      <c r="AS189" s="275"/>
      <c r="AT189" s="222" t="s">
        <v>71</v>
      </c>
      <c r="AU189" s="222" t="s">
        <v>79</v>
      </c>
      <c r="AY189" s="221" t="s">
        <v>149</v>
      </c>
      <c r="BK189" s="223">
        <f>SUM(BK190:BK224)</f>
        <v>0</v>
      </c>
    </row>
    <row r="190" spans="2:65" s="161" customFormat="1" ht="31.5" customHeight="1">
      <c r="B190" s="224"/>
      <c r="C190" s="139" t="s">
        <v>419</v>
      </c>
      <c r="D190" s="139" t="s">
        <v>150</v>
      </c>
      <c r="E190" s="140" t="s">
        <v>1289</v>
      </c>
      <c r="F190" s="270" t="s">
        <v>1290</v>
      </c>
      <c r="G190" s="271"/>
      <c r="H190" s="271"/>
      <c r="I190" s="271"/>
      <c r="J190" s="141" t="s">
        <v>502</v>
      </c>
      <c r="K190" s="142">
        <v>37</v>
      </c>
      <c r="L190" s="272"/>
      <c r="M190" s="271"/>
      <c r="N190" s="272">
        <f aca="true" t="shared" si="21" ref="N190:N224">ROUND(L190*K190,2)</f>
        <v>0</v>
      </c>
      <c r="O190" s="271"/>
      <c r="P190" s="271"/>
      <c r="Q190" s="271"/>
      <c r="R190" s="225"/>
      <c r="S190" s="1"/>
      <c r="T190" s="228"/>
      <c r="U190" s="37"/>
      <c r="V190" s="29"/>
      <c r="W190" s="130"/>
      <c r="X190" s="130"/>
      <c r="Y190" s="130"/>
      <c r="Z190" s="130"/>
      <c r="AA190" s="131"/>
      <c r="AB190" s="1"/>
      <c r="AC190" s="1"/>
      <c r="AD190" s="1"/>
      <c r="AE190" s="139"/>
      <c r="AF190" s="139"/>
      <c r="AG190" s="140"/>
      <c r="AH190" s="270"/>
      <c r="AI190" s="271"/>
      <c r="AJ190" s="271"/>
      <c r="AK190" s="271"/>
      <c r="AL190" s="141"/>
      <c r="AM190" s="142"/>
      <c r="AN190" s="272"/>
      <c r="AO190" s="271"/>
      <c r="AP190" s="272"/>
      <c r="AQ190" s="271"/>
      <c r="AR190" s="271"/>
      <c r="AS190" s="271"/>
      <c r="AT190" s="152" t="s">
        <v>150</v>
      </c>
      <c r="AU190" s="152" t="s">
        <v>155</v>
      </c>
      <c r="AY190" s="152" t="s">
        <v>149</v>
      </c>
      <c r="BE190" s="226">
        <f aca="true" t="shared" si="22" ref="BE190:BE224">IF(U190="základná",N190,0)</f>
        <v>0</v>
      </c>
      <c r="BF190" s="226">
        <f aca="true" t="shared" si="23" ref="BF190:BF224">IF(U190="znížená",N190,0)</f>
        <v>0</v>
      </c>
      <c r="BG190" s="226">
        <f aca="true" t="shared" si="24" ref="BG190:BG224">IF(U190="zákl. prenesená",N190,0)</f>
        <v>0</v>
      </c>
      <c r="BH190" s="226">
        <f aca="true" t="shared" si="25" ref="BH190:BH224">IF(U190="zníž. prenesená",N190,0)</f>
        <v>0</v>
      </c>
      <c r="BI190" s="226">
        <f aca="true" t="shared" si="26" ref="BI190:BI224">IF(U190="nulová",N190,0)</f>
        <v>0</v>
      </c>
      <c r="BJ190" s="152" t="s">
        <v>155</v>
      </c>
      <c r="BK190" s="226">
        <f aca="true" t="shared" si="27" ref="BK190:BK224">ROUND(L190*K190,2)</f>
        <v>0</v>
      </c>
      <c r="BL190" s="152" t="s">
        <v>208</v>
      </c>
      <c r="BM190" s="152" t="s">
        <v>419</v>
      </c>
    </row>
    <row r="191" spans="2:65" s="161" customFormat="1" ht="22.5" customHeight="1">
      <c r="B191" s="224"/>
      <c r="C191" s="144" t="s">
        <v>423</v>
      </c>
      <c r="D191" s="144" t="s">
        <v>252</v>
      </c>
      <c r="E191" s="145" t="s">
        <v>1291</v>
      </c>
      <c r="F191" s="276" t="s">
        <v>1618</v>
      </c>
      <c r="G191" s="277"/>
      <c r="H191" s="277"/>
      <c r="I191" s="277"/>
      <c r="J191" s="146" t="s">
        <v>183</v>
      </c>
      <c r="K191" s="147">
        <v>6</v>
      </c>
      <c r="L191" s="278"/>
      <c r="M191" s="277"/>
      <c r="N191" s="278">
        <f t="shared" si="21"/>
        <v>0</v>
      </c>
      <c r="O191" s="271"/>
      <c r="P191" s="271"/>
      <c r="Q191" s="271"/>
      <c r="R191" s="225"/>
      <c r="S191" s="1"/>
      <c r="T191" s="228"/>
      <c r="U191" s="37"/>
      <c r="V191" s="29"/>
      <c r="W191" s="130"/>
      <c r="X191" s="130"/>
      <c r="Y191" s="130"/>
      <c r="Z191" s="130"/>
      <c r="AA191" s="131"/>
      <c r="AB191" s="1"/>
      <c r="AC191" s="1"/>
      <c r="AD191" s="1"/>
      <c r="AE191" s="144"/>
      <c r="AF191" s="144"/>
      <c r="AG191" s="145"/>
      <c r="AH191" s="276"/>
      <c r="AI191" s="277"/>
      <c r="AJ191" s="277"/>
      <c r="AK191" s="277"/>
      <c r="AL191" s="146"/>
      <c r="AM191" s="147"/>
      <c r="AN191" s="278"/>
      <c r="AO191" s="277"/>
      <c r="AP191" s="278"/>
      <c r="AQ191" s="271"/>
      <c r="AR191" s="271"/>
      <c r="AS191" s="271"/>
      <c r="AT191" s="152" t="s">
        <v>252</v>
      </c>
      <c r="AU191" s="152" t="s">
        <v>155</v>
      </c>
      <c r="AY191" s="152" t="s">
        <v>149</v>
      </c>
      <c r="BE191" s="226">
        <f t="shared" si="22"/>
        <v>0</v>
      </c>
      <c r="BF191" s="226">
        <f t="shared" si="23"/>
        <v>0</v>
      </c>
      <c r="BG191" s="226">
        <f t="shared" si="24"/>
        <v>0</v>
      </c>
      <c r="BH191" s="226">
        <f t="shared" si="25"/>
        <v>0</v>
      </c>
      <c r="BI191" s="226">
        <f t="shared" si="26"/>
        <v>0</v>
      </c>
      <c r="BJ191" s="152" t="s">
        <v>155</v>
      </c>
      <c r="BK191" s="226">
        <f t="shared" si="27"/>
        <v>0</v>
      </c>
      <c r="BL191" s="152" t="s">
        <v>208</v>
      </c>
      <c r="BM191" s="152" t="s">
        <v>423</v>
      </c>
    </row>
    <row r="192" spans="2:65" s="161" customFormat="1" ht="22.5" customHeight="1">
      <c r="B192" s="224"/>
      <c r="C192" s="144" t="s">
        <v>427</v>
      </c>
      <c r="D192" s="144" t="s">
        <v>252</v>
      </c>
      <c r="E192" s="145" t="s">
        <v>1292</v>
      </c>
      <c r="F192" s="276" t="s">
        <v>1293</v>
      </c>
      <c r="G192" s="277"/>
      <c r="H192" s="277"/>
      <c r="I192" s="277"/>
      <c r="J192" s="146" t="s">
        <v>183</v>
      </c>
      <c r="K192" s="147">
        <v>30</v>
      </c>
      <c r="L192" s="278"/>
      <c r="M192" s="277"/>
      <c r="N192" s="278">
        <f t="shared" si="21"/>
        <v>0</v>
      </c>
      <c r="O192" s="271"/>
      <c r="P192" s="271"/>
      <c r="Q192" s="271"/>
      <c r="R192" s="225"/>
      <c r="S192" s="1"/>
      <c r="T192" s="228"/>
      <c r="U192" s="37"/>
      <c r="V192" s="29"/>
      <c r="W192" s="130"/>
      <c r="X192" s="130"/>
      <c r="Y192" s="130"/>
      <c r="Z192" s="130"/>
      <c r="AA192" s="131"/>
      <c r="AB192" s="1"/>
      <c r="AC192" s="1"/>
      <c r="AD192" s="1"/>
      <c r="AE192" s="144"/>
      <c r="AF192" s="144"/>
      <c r="AG192" s="145"/>
      <c r="AH192" s="276"/>
      <c r="AI192" s="277"/>
      <c r="AJ192" s="277"/>
      <c r="AK192" s="277"/>
      <c r="AL192" s="146"/>
      <c r="AM192" s="147"/>
      <c r="AN192" s="278"/>
      <c r="AO192" s="277"/>
      <c r="AP192" s="278"/>
      <c r="AQ192" s="271"/>
      <c r="AR192" s="271"/>
      <c r="AS192" s="271"/>
      <c r="AT192" s="152" t="s">
        <v>252</v>
      </c>
      <c r="AU192" s="152" t="s">
        <v>155</v>
      </c>
      <c r="AY192" s="152" t="s">
        <v>149</v>
      </c>
      <c r="BE192" s="226">
        <f t="shared" si="22"/>
        <v>0</v>
      </c>
      <c r="BF192" s="226">
        <f t="shared" si="23"/>
        <v>0</v>
      </c>
      <c r="BG192" s="226">
        <f t="shared" si="24"/>
        <v>0</v>
      </c>
      <c r="BH192" s="226">
        <f t="shared" si="25"/>
        <v>0</v>
      </c>
      <c r="BI192" s="226">
        <f t="shared" si="26"/>
        <v>0</v>
      </c>
      <c r="BJ192" s="152" t="s">
        <v>155</v>
      </c>
      <c r="BK192" s="226">
        <f t="shared" si="27"/>
        <v>0</v>
      </c>
      <c r="BL192" s="152" t="s">
        <v>208</v>
      </c>
      <c r="BM192" s="152" t="s">
        <v>427</v>
      </c>
    </row>
    <row r="193" spans="2:65" s="161" customFormat="1" ht="22.5" customHeight="1">
      <c r="B193" s="224"/>
      <c r="C193" s="144" t="s">
        <v>431</v>
      </c>
      <c r="D193" s="144" t="s">
        <v>252</v>
      </c>
      <c r="E193" s="145" t="s">
        <v>1294</v>
      </c>
      <c r="F193" s="276" t="s">
        <v>1295</v>
      </c>
      <c r="G193" s="277"/>
      <c r="H193" s="277"/>
      <c r="I193" s="277"/>
      <c r="J193" s="146" t="s">
        <v>183</v>
      </c>
      <c r="K193" s="147">
        <v>1</v>
      </c>
      <c r="L193" s="278"/>
      <c r="M193" s="277"/>
      <c r="N193" s="278">
        <f t="shared" si="21"/>
        <v>0</v>
      </c>
      <c r="O193" s="271"/>
      <c r="P193" s="271"/>
      <c r="Q193" s="271"/>
      <c r="R193" s="225"/>
      <c r="S193" s="1"/>
      <c r="T193" s="228"/>
      <c r="U193" s="37"/>
      <c r="V193" s="29"/>
      <c r="W193" s="130"/>
      <c r="X193" s="130"/>
      <c r="Y193" s="130"/>
      <c r="Z193" s="130"/>
      <c r="AA193" s="131"/>
      <c r="AB193" s="1"/>
      <c r="AC193" s="1"/>
      <c r="AD193" s="1"/>
      <c r="AE193" s="144"/>
      <c r="AF193" s="144"/>
      <c r="AG193" s="145"/>
      <c r="AH193" s="276"/>
      <c r="AI193" s="277"/>
      <c r="AJ193" s="277"/>
      <c r="AK193" s="277"/>
      <c r="AL193" s="146"/>
      <c r="AM193" s="147"/>
      <c r="AN193" s="278"/>
      <c r="AO193" s="277"/>
      <c r="AP193" s="278"/>
      <c r="AQ193" s="271"/>
      <c r="AR193" s="271"/>
      <c r="AS193" s="271"/>
      <c r="AT193" s="152" t="s">
        <v>252</v>
      </c>
      <c r="AU193" s="152" t="s">
        <v>155</v>
      </c>
      <c r="AY193" s="152" t="s">
        <v>149</v>
      </c>
      <c r="BE193" s="226">
        <f t="shared" si="22"/>
        <v>0</v>
      </c>
      <c r="BF193" s="226">
        <f t="shared" si="23"/>
        <v>0</v>
      </c>
      <c r="BG193" s="226">
        <f t="shared" si="24"/>
        <v>0</v>
      </c>
      <c r="BH193" s="226">
        <f t="shared" si="25"/>
        <v>0</v>
      </c>
      <c r="BI193" s="226">
        <f t="shared" si="26"/>
        <v>0</v>
      </c>
      <c r="BJ193" s="152" t="s">
        <v>155</v>
      </c>
      <c r="BK193" s="226">
        <f t="shared" si="27"/>
        <v>0</v>
      </c>
      <c r="BL193" s="152" t="s">
        <v>208</v>
      </c>
      <c r="BM193" s="152" t="s">
        <v>431</v>
      </c>
    </row>
    <row r="194" spans="2:65" s="161" customFormat="1" ht="22.5" customHeight="1">
      <c r="B194" s="224"/>
      <c r="C194" s="139">
        <v>73</v>
      </c>
      <c r="D194" s="139" t="s">
        <v>150</v>
      </c>
      <c r="E194" s="140" t="s">
        <v>1289</v>
      </c>
      <c r="F194" s="273" t="s">
        <v>1604</v>
      </c>
      <c r="G194" s="271"/>
      <c r="H194" s="271"/>
      <c r="I194" s="271"/>
      <c r="J194" s="141" t="s">
        <v>502</v>
      </c>
      <c r="K194" s="142">
        <v>4</v>
      </c>
      <c r="L194" s="272"/>
      <c r="M194" s="271"/>
      <c r="N194" s="272">
        <v>217.76</v>
      </c>
      <c r="O194" s="271"/>
      <c r="P194" s="271"/>
      <c r="Q194" s="271"/>
      <c r="R194" s="225"/>
      <c r="S194" s="1"/>
      <c r="T194" s="228"/>
      <c r="U194" s="37"/>
      <c r="V194" s="29"/>
      <c r="W194" s="130"/>
      <c r="X194" s="130"/>
      <c r="Y194" s="130"/>
      <c r="Z194" s="130"/>
      <c r="AA194" s="131"/>
      <c r="AB194" s="1"/>
      <c r="AC194" s="1"/>
      <c r="AD194" s="1"/>
      <c r="AE194" s="139"/>
      <c r="AF194" s="139"/>
      <c r="AG194" s="140"/>
      <c r="AH194" s="273"/>
      <c r="AI194" s="271"/>
      <c r="AJ194" s="271"/>
      <c r="AK194" s="271"/>
      <c r="AL194" s="141"/>
      <c r="AM194" s="142"/>
      <c r="AN194" s="272"/>
      <c r="AO194" s="271"/>
      <c r="AP194" s="272"/>
      <c r="AQ194" s="271"/>
      <c r="AR194" s="271"/>
      <c r="AS194" s="271"/>
      <c r="AT194" s="152"/>
      <c r="AU194" s="152"/>
      <c r="AY194" s="152"/>
      <c r="BE194" s="226">
        <f>IF(U194="základná",N194,0)</f>
        <v>0</v>
      </c>
      <c r="BF194" s="226">
        <f>IF(U194="znížená",N194,0)</f>
        <v>0</v>
      </c>
      <c r="BG194" s="226">
        <f>IF(U194="zákl. prenesená",N194,0)</f>
        <v>0</v>
      </c>
      <c r="BH194" s="226">
        <f>IF(U194="zníž. prenesená",N194,0)</f>
        <v>0</v>
      </c>
      <c r="BI194" s="226">
        <f>IF(U194="nulová",N194,0)</f>
        <v>0</v>
      </c>
      <c r="BJ194" s="152" t="s">
        <v>155</v>
      </c>
      <c r="BK194" s="226">
        <f>ROUND(L194*K194,2)</f>
        <v>0</v>
      </c>
      <c r="BL194" s="152" t="s">
        <v>208</v>
      </c>
      <c r="BM194" s="152" t="s">
        <v>431</v>
      </c>
    </row>
    <row r="195" spans="2:65" s="161" customFormat="1" ht="22.5" customHeight="1">
      <c r="B195" s="224"/>
      <c r="C195" s="144">
        <v>74</v>
      </c>
      <c r="D195" s="144" t="s">
        <v>252</v>
      </c>
      <c r="E195" s="145" t="s">
        <v>1291</v>
      </c>
      <c r="F195" s="276" t="s">
        <v>1605</v>
      </c>
      <c r="G195" s="277"/>
      <c r="H195" s="277"/>
      <c r="I195" s="277"/>
      <c r="J195" s="146" t="s">
        <v>502</v>
      </c>
      <c r="K195" s="147">
        <v>4</v>
      </c>
      <c r="L195" s="278"/>
      <c r="M195" s="277"/>
      <c r="N195" s="278">
        <f>ROUND(L195*K195,2)</f>
        <v>0</v>
      </c>
      <c r="O195" s="271"/>
      <c r="P195" s="271"/>
      <c r="Q195" s="271"/>
      <c r="R195" s="225"/>
      <c r="S195" s="1"/>
      <c r="T195" s="228"/>
      <c r="U195" s="37"/>
      <c r="V195" s="29"/>
      <c r="W195" s="130"/>
      <c r="X195" s="130"/>
      <c r="Y195" s="130"/>
      <c r="Z195" s="130"/>
      <c r="AA195" s="131"/>
      <c r="AB195" s="1"/>
      <c r="AC195" s="1"/>
      <c r="AD195" s="1"/>
      <c r="AE195" s="144"/>
      <c r="AF195" s="144"/>
      <c r="AG195" s="145"/>
      <c r="AH195" s="276"/>
      <c r="AI195" s="277"/>
      <c r="AJ195" s="277"/>
      <c r="AK195" s="277"/>
      <c r="AL195" s="146"/>
      <c r="AM195" s="147"/>
      <c r="AN195" s="278"/>
      <c r="AO195" s="277"/>
      <c r="AP195" s="278"/>
      <c r="AQ195" s="271"/>
      <c r="AR195" s="271"/>
      <c r="AS195" s="271"/>
      <c r="AT195" s="152"/>
      <c r="AU195" s="152"/>
      <c r="AY195" s="152"/>
      <c r="BE195" s="226">
        <f>IF(U195="základná",N195,0)</f>
        <v>0</v>
      </c>
      <c r="BF195" s="226">
        <f>IF(U195="znížená",N195,0)</f>
        <v>0</v>
      </c>
      <c r="BG195" s="226">
        <f>IF(U195="zákl. prenesená",N195,0)</f>
        <v>0</v>
      </c>
      <c r="BH195" s="226">
        <f>IF(U195="zníž. prenesená",N195,0)</f>
        <v>0</v>
      </c>
      <c r="BI195" s="226">
        <f>IF(U195="nulová",N195,0)</f>
        <v>0</v>
      </c>
      <c r="BJ195" s="152" t="s">
        <v>155</v>
      </c>
      <c r="BK195" s="226">
        <f>ROUND(L195*K195,2)</f>
        <v>0</v>
      </c>
      <c r="BL195" s="152" t="s">
        <v>208</v>
      </c>
      <c r="BM195" s="152" t="s">
        <v>431</v>
      </c>
    </row>
    <row r="196" spans="2:65" s="161" customFormat="1" ht="31.5" customHeight="1">
      <c r="B196" s="224"/>
      <c r="C196" s="139">
        <v>75</v>
      </c>
      <c r="D196" s="139" t="s">
        <v>150</v>
      </c>
      <c r="E196" s="140" t="s">
        <v>1296</v>
      </c>
      <c r="F196" s="270" t="s">
        <v>1297</v>
      </c>
      <c r="G196" s="271"/>
      <c r="H196" s="271"/>
      <c r="I196" s="271"/>
      <c r="J196" s="141" t="s">
        <v>502</v>
      </c>
      <c r="K196" s="142">
        <v>44</v>
      </c>
      <c r="L196" s="272"/>
      <c r="M196" s="271"/>
      <c r="N196" s="272">
        <f t="shared" si="21"/>
        <v>0</v>
      </c>
      <c r="O196" s="271"/>
      <c r="P196" s="271"/>
      <c r="Q196" s="271"/>
      <c r="R196" s="225"/>
      <c r="S196" s="1"/>
      <c r="T196" s="228"/>
      <c r="U196" s="37"/>
      <c r="V196" s="29"/>
      <c r="W196" s="130"/>
      <c r="X196" s="130"/>
      <c r="Y196" s="130"/>
      <c r="Z196" s="130"/>
      <c r="AA196" s="131"/>
      <c r="AB196" s="1"/>
      <c r="AC196" s="1"/>
      <c r="AD196" s="1"/>
      <c r="AE196" s="139"/>
      <c r="AF196" s="139"/>
      <c r="AG196" s="140"/>
      <c r="AH196" s="270"/>
      <c r="AI196" s="271"/>
      <c r="AJ196" s="271"/>
      <c r="AK196" s="271"/>
      <c r="AL196" s="141"/>
      <c r="AM196" s="142"/>
      <c r="AN196" s="272"/>
      <c r="AO196" s="271"/>
      <c r="AP196" s="272"/>
      <c r="AQ196" s="271"/>
      <c r="AR196" s="271"/>
      <c r="AS196" s="271"/>
      <c r="AT196" s="152" t="s">
        <v>150</v>
      </c>
      <c r="AU196" s="152" t="s">
        <v>155</v>
      </c>
      <c r="AY196" s="152" t="s">
        <v>149</v>
      </c>
      <c r="BE196" s="226">
        <f t="shared" si="22"/>
        <v>0</v>
      </c>
      <c r="BF196" s="226">
        <f t="shared" si="23"/>
        <v>0</v>
      </c>
      <c r="BG196" s="226">
        <f t="shared" si="24"/>
        <v>0</v>
      </c>
      <c r="BH196" s="226">
        <f t="shared" si="25"/>
        <v>0</v>
      </c>
      <c r="BI196" s="226">
        <f t="shared" si="26"/>
        <v>0</v>
      </c>
      <c r="BJ196" s="152" t="s">
        <v>155</v>
      </c>
      <c r="BK196" s="226">
        <f t="shared" si="27"/>
        <v>0</v>
      </c>
      <c r="BL196" s="152" t="s">
        <v>208</v>
      </c>
      <c r="BM196" s="152" t="s">
        <v>435</v>
      </c>
    </row>
    <row r="197" spans="2:65" s="161" customFormat="1" ht="31.5" customHeight="1">
      <c r="B197" s="224"/>
      <c r="C197" s="144">
        <v>76</v>
      </c>
      <c r="D197" s="144" t="s">
        <v>252</v>
      </c>
      <c r="E197" s="145" t="s">
        <v>1298</v>
      </c>
      <c r="F197" s="276" t="s">
        <v>1299</v>
      </c>
      <c r="G197" s="277"/>
      <c r="H197" s="277"/>
      <c r="I197" s="277"/>
      <c r="J197" s="146" t="s">
        <v>183</v>
      </c>
      <c r="K197" s="147">
        <v>8</v>
      </c>
      <c r="L197" s="278"/>
      <c r="M197" s="277"/>
      <c r="N197" s="278">
        <f t="shared" si="21"/>
        <v>0</v>
      </c>
      <c r="O197" s="271"/>
      <c r="P197" s="271"/>
      <c r="Q197" s="271"/>
      <c r="R197" s="225"/>
      <c r="S197" s="1"/>
      <c r="T197" s="228"/>
      <c r="U197" s="37"/>
      <c r="V197" s="29"/>
      <c r="W197" s="130"/>
      <c r="X197" s="130"/>
      <c r="Y197" s="130"/>
      <c r="Z197" s="130"/>
      <c r="AA197" s="131"/>
      <c r="AB197" s="1"/>
      <c r="AC197" s="1"/>
      <c r="AD197" s="1"/>
      <c r="AE197" s="144"/>
      <c r="AF197" s="144"/>
      <c r="AG197" s="145"/>
      <c r="AH197" s="276"/>
      <c r="AI197" s="277"/>
      <c r="AJ197" s="277"/>
      <c r="AK197" s="277"/>
      <c r="AL197" s="146"/>
      <c r="AM197" s="147"/>
      <c r="AN197" s="278"/>
      <c r="AO197" s="277"/>
      <c r="AP197" s="278"/>
      <c r="AQ197" s="271"/>
      <c r="AR197" s="271"/>
      <c r="AS197" s="271"/>
      <c r="AT197" s="152" t="s">
        <v>252</v>
      </c>
      <c r="AU197" s="152" t="s">
        <v>155</v>
      </c>
      <c r="AY197" s="152" t="s">
        <v>149</v>
      </c>
      <c r="BE197" s="226">
        <f t="shared" si="22"/>
        <v>0</v>
      </c>
      <c r="BF197" s="226">
        <f t="shared" si="23"/>
        <v>0</v>
      </c>
      <c r="BG197" s="226">
        <f t="shared" si="24"/>
        <v>0</v>
      </c>
      <c r="BH197" s="226">
        <f t="shared" si="25"/>
        <v>0</v>
      </c>
      <c r="BI197" s="226">
        <f t="shared" si="26"/>
        <v>0</v>
      </c>
      <c r="BJ197" s="152" t="s">
        <v>155</v>
      </c>
      <c r="BK197" s="226">
        <f t="shared" si="27"/>
        <v>0</v>
      </c>
      <c r="BL197" s="152" t="s">
        <v>208</v>
      </c>
      <c r="BM197" s="152" t="s">
        <v>439</v>
      </c>
    </row>
    <row r="198" spans="2:65" s="161" customFormat="1" ht="31.5" customHeight="1">
      <c r="B198" s="224"/>
      <c r="C198" s="144">
        <v>77</v>
      </c>
      <c r="D198" s="144" t="s">
        <v>252</v>
      </c>
      <c r="E198" s="145" t="s">
        <v>1300</v>
      </c>
      <c r="F198" s="276" t="s">
        <v>1301</v>
      </c>
      <c r="G198" s="277"/>
      <c r="H198" s="277"/>
      <c r="I198" s="277"/>
      <c r="J198" s="146" t="s">
        <v>183</v>
      </c>
      <c r="K198" s="147">
        <v>1</v>
      </c>
      <c r="L198" s="278"/>
      <c r="M198" s="277"/>
      <c r="N198" s="278">
        <f t="shared" si="21"/>
        <v>0</v>
      </c>
      <c r="O198" s="271"/>
      <c r="P198" s="271"/>
      <c r="Q198" s="271"/>
      <c r="R198" s="225"/>
      <c r="S198" s="1"/>
      <c r="T198" s="228"/>
      <c r="U198" s="37"/>
      <c r="V198" s="29"/>
      <c r="W198" s="130"/>
      <c r="X198" s="130"/>
      <c r="Y198" s="130"/>
      <c r="Z198" s="130"/>
      <c r="AA198" s="131"/>
      <c r="AB198" s="1"/>
      <c r="AC198" s="1"/>
      <c r="AD198" s="1"/>
      <c r="AE198" s="144"/>
      <c r="AF198" s="144"/>
      <c r="AG198" s="145"/>
      <c r="AH198" s="276"/>
      <c r="AI198" s="277"/>
      <c r="AJ198" s="277"/>
      <c r="AK198" s="277"/>
      <c r="AL198" s="146"/>
      <c r="AM198" s="147"/>
      <c r="AN198" s="278"/>
      <c r="AO198" s="277"/>
      <c r="AP198" s="278"/>
      <c r="AQ198" s="271"/>
      <c r="AR198" s="271"/>
      <c r="AS198" s="271"/>
      <c r="AT198" s="152" t="s">
        <v>252</v>
      </c>
      <c r="AU198" s="152" t="s">
        <v>155</v>
      </c>
      <c r="AY198" s="152" t="s">
        <v>149</v>
      </c>
      <c r="BE198" s="226">
        <f t="shared" si="22"/>
        <v>0</v>
      </c>
      <c r="BF198" s="226">
        <f t="shared" si="23"/>
        <v>0</v>
      </c>
      <c r="BG198" s="226">
        <f t="shared" si="24"/>
        <v>0</v>
      </c>
      <c r="BH198" s="226">
        <f t="shared" si="25"/>
        <v>0</v>
      </c>
      <c r="BI198" s="226">
        <f t="shared" si="26"/>
        <v>0</v>
      </c>
      <c r="BJ198" s="152" t="s">
        <v>155</v>
      </c>
      <c r="BK198" s="226">
        <f t="shared" si="27"/>
        <v>0</v>
      </c>
      <c r="BL198" s="152" t="s">
        <v>208</v>
      </c>
      <c r="BM198" s="152" t="s">
        <v>443</v>
      </c>
    </row>
    <row r="199" spans="2:65" s="161" customFormat="1" ht="31.5" customHeight="1">
      <c r="B199" s="224"/>
      <c r="C199" s="144">
        <v>78</v>
      </c>
      <c r="D199" s="144" t="s">
        <v>252</v>
      </c>
      <c r="E199" s="145" t="s">
        <v>1302</v>
      </c>
      <c r="F199" s="276" t="s">
        <v>1303</v>
      </c>
      <c r="G199" s="277"/>
      <c r="H199" s="277"/>
      <c r="I199" s="277"/>
      <c r="J199" s="146" t="s">
        <v>183</v>
      </c>
      <c r="K199" s="147">
        <v>34</v>
      </c>
      <c r="L199" s="278"/>
      <c r="M199" s="277"/>
      <c r="N199" s="278">
        <f t="shared" si="21"/>
        <v>0</v>
      </c>
      <c r="O199" s="271"/>
      <c r="P199" s="271"/>
      <c r="Q199" s="271"/>
      <c r="R199" s="225"/>
      <c r="S199" s="1"/>
      <c r="T199" s="228"/>
      <c r="U199" s="37"/>
      <c r="V199" s="29"/>
      <c r="W199" s="130"/>
      <c r="X199" s="130"/>
      <c r="Y199" s="130"/>
      <c r="Z199" s="130"/>
      <c r="AA199" s="131"/>
      <c r="AB199" s="1"/>
      <c r="AC199" s="1"/>
      <c r="AD199" s="1"/>
      <c r="AE199" s="144"/>
      <c r="AF199" s="144"/>
      <c r="AG199" s="145"/>
      <c r="AH199" s="276"/>
      <c r="AI199" s="277"/>
      <c r="AJ199" s="277"/>
      <c r="AK199" s="277"/>
      <c r="AL199" s="146"/>
      <c r="AM199" s="147"/>
      <c r="AN199" s="278"/>
      <c r="AO199" s="277"/>
      <c r="AP199" s="278"/>
      <c r="AQ199" s="271"/>
      <c r="AR199" s="271"/>
      <c r="AS199" s="271"/>
      <c r="AT199" s="152" t="s">
        <v>252</v>
      </c>
      <c r="AU199" s="152" t="s">
        <v>155</v>
      </c>
      <c r="AY199" s="152" t="s">
        <v>149</v>
      </c>
      <c r="BE199" s="226">
        <f t="shared" si="22"/>
        <v>0</v>
      </c>
      <c r="BF199" s="226">
        <f t="shared" si="23"/>
        <v>0</v>
      </c>
      <c r="BG199" s="226">
        <f t="shared" si="24"/>
        <v>0</v>
      </c>
      <c r="BH199" s="226">
        <f t="shared" si="25"/>
        <v>0</v>
      </c>
      <c r="BI199" s="226">
        <f t="shared" si="26"/>
        <v>0</v>
      </c>
      <c r="BJ199" s="152" t="s">
        <v>155</v>
      </c>
      <c r="BK199" s="226">
        <f t="shared" si="27"/>
        <v>0</v>
      </c>
      <c r="BL199" s="152" t="s">
        <v>208</v>
      </c>
      <c r="BM199" s="152" t="s">
        <v>447</v>
      </c>
    </row>
    <row r="200" spans="2:65" s="161" customFormat="1" ht="22.5" customHeight="1">
      <c r="B200" s="224"/>
      <c r="C200" s="139">
        <v>79</v>
      </c>
      <c r="D200" s="139" t="s">
        <v>150</v>
      </c>
      <c r="E200" s="140" t="s">
        <v>1304</v>
      </c>
      <c r="F200" s="270" t="s">
        <v>1305</v>
      </c>
      <c r="G200" s="271"/>
      <c r="H200" s="271"/>
      <c r="I200" s="271"/>
      <c r="J200" s="141" t="s">
        <v>502</v>
      </c>
      <c r="K200" s="142">
        <v>37</v>
      </c>
      <c r="L200" s="272"/>
      <c r="M200" s="271"/>
      <c r="N200" s="272">
        <f t="shared" si="21"/>
        <v>0</v>
      </c>
      <c r="O200" s="271"/>
      <c r="P200" s="271"/>
      <c r="Q200" s="271"/>
      <c r="R200" s="225"/>
      <c r="S200" s="1"/>
      <c r="T200" s="228"/>
      <c r="U200" s="37"/>
      <c r="V200" s="29"/>
      <c r="W200" s="130"/>
      <c r="X200" s="130"/>
      <c r="Y200" s="130"/>
      <c r="Z200" s="130"/>
      <c r="AA200" s="131"/>
      <c r="AB200" s="1"/>
      <c r="AC200" s="1"/>
      <c r="AD200" s="1"/>
      <c r="AE200" s="139"/>
      <c r="AF200" s="139"/>
      <c r="AG200" s="140"/>
      <c r="AH200" s="270"/>
      <c r="AI200" s="271"/>
      <c r="AJ200" s="271"/>
      <c r="AK200" s="271"/>
      <c r="AL200" s="141"/>
      <c r="AM200" s="142"/>
      <c r="AN200" s="272"/>
      <c r="AO200" s="271"/>
      <c r="AP200" s="272"/>
      <c r="AQ200" s="271"/>
      <c r="AR200" s="271"/>
      <c r="AS200" s="271"/>
      <c r="AT200" s="152" t="s">
        <v>150</v>
      </c>
      <c r="AU200" s="152" t="s">
        <v>155</v>
      </c>
      <c r="AY200" s="152" t="s">
        <v>149</v>
      </c>
      <c r="BE200" s="226">
        <f t="shared" si="22"/>
        <v>0</v>
      </c>
      <c r="BF200" s="226">
        <f t="shared" si="23"/>
        <v>0</v>
      </c>
      <c r="BG200" s="226">
        <f t="shared" si="24"/>
        <v>0</v>
      </c>
      <c r="BH200" s="226">
        <f t="shared" si="25"/>
        <v>0</v>
      </c>
      <c r="BI200" s="226">
        <f t="shared" si="26"/>
        <v>0</v>
      </c>
      <c r="BJ200" s="152" t="s">
        <v>155</v>
      </c>
      <c r="BK200" s="226">
        <f t="shared" si="27"/>
        <v>0</v>
      </c>
      <c r="BL200" s="152" t="s">
        <v>208</v>
      </c>
      <c r="BM200" s="152" t="s">
        <v>451</v>
      </c>
    </row>
    <row r="201" spans="2:65" s="161" customFormat="1" ht="22.5" customHeight="1">
      <c r="B201" s="224"/>
      <c r="C201" s="144">
        <v>80</v>
      </c>
      <c r="D201" s="144" t="s">
        <v>252</v>
      </c>
      <c r="E201" s="145" t="s">
        <v>1306</v>
      </c>
      <c r="F201" s="276" t="s">
        <v>1307</v>
      </c>
      <c r="G201" s="277"/>
      <c r="H201" s="277"/>
      <c r="I201" s="277"/>
      <c r="J201" s="146" t="s">
        <v>183</v>
      </c>
      <c r="K201" s="147">
        <v>37</v>
      </c>
      <c r="L201" s="278"/>
      <c r="M201" s="277"/>
      <c r="N201" s="278">
        <f t="shared" si="21"/>
        <v>0</v>
      </c>
      <c r="O201" s="271"/>
      <c r="P201" s="271"/>
      <c r="Q201" s="271"/>
      <c r="R201" s="225"/>
      <c r="S201" s="1"/>
      <c r="T201" s="228"/>
      <c r="U201" s="37"/>
      <c r="V201" s="29"/>
      <c r="W201" s="130"/>
      <c r="X201" s="130"/>
      <c r="Y201" s="130"/>
      <c r="Z201" s="130"/>
      <c r="AA201" s="131"/>
      <c r="AB201" s="1"/>
      <c r="AC201" s="1"/>
      <c r="AD201" s="1"/>
      <c r="AE201" s="144"/>
      <c r="AF201" s="144"/>
      <c r="AG201" s="145"/>
      <c r="AH201" s="276"/>
      <c r="AI201" s="277"/>
      <c r="AJ201" s="277"/>
      <c r="AK201" s="277"/>
      <c r="AL201" s="146"/>
      <c r="AM201" s="147"/>
      <c r="AN201" s="278"/>
      <c r="AO201" s="277"/>
      <c r="AP201" s="278"/>
      <c r="AQ201" s="271"/>
      <c r="AR201" s="271"/>
      <c r="AS201" s="271"/>
      <c r="AT201" s="152" t="s">
        <v>252</v>
      </c>
      <c r="AU201" s="152" t="s">
        <v>155</v>
      </c>
      <c r="AY201" s="152" t="s">
        <v>149</v>
      </c>
      <c r="BE201" s="226">
        <f t="shared" si="22"/>
        <v>0</v>
      </c>
      <c r="BF201" s="226">
        <f t="shared" si="23"/>
        <v>0</v>
      </c>
      <c r="BG201" s="226">
        <f t="shared" si="24"/>
        <v>0</v>
      </c>
      <c r="BH201" s="226">
        <f t="shared" si="25"/>
        <v>0</v>
      </c>
      <c r="BI201" s="226">
        <f t="shared" si="26"/>
        <v>0</v>
      </c>
      <c r="BJ201" s="152" t="s">
        <v>155</v>
      </c>
      <c r="BK201" s="226">
        <f t="shared" si="27"/>
        <v>0</v>
      </c>
      <c r="BL201" s="152" t="s">
        <v>208</v>
      </c>
      <c r="BM201" s="152" t="s">
        <v>455</v>
      </c>
    </row>
    <row r="202" spans="2:65" s="161" customFormat="1" ht="31.5" customHeight="1">
      <c r="B202" s="224"/>
      <c r="C202" s="139">
        <v>81</v>
      </c>
      <c r="D202" s="139" t="s">
        <v>150</v>
      </c>
      <c r="E202" s="140" t="s">
        <v>1308</v>
      </c>
      <c r="F202" s="270" t="s">
        <v>1309</v>
      </c>
      <c r="G202" s="271"/>
      <c r="H202" s="271"/>
      <c r="I202" s="271"/>
      <c r="J202" s="141" t="s">
        <v>502</v>
      </c>
      <c r="K202" s="142">
        <v>37</v>
      </c>
      <c r="L202" s="272"/>
      <c r="M202" s="271"/>
      <c r="N202" s="272">
        <f t="shared" si="21"/>
        <v>0</v>
      </c>
      <c r="O202" s="271"/>
      <c r="P202" s="271"/>
      <c r="Q202" s="271"/>
      <c r="R202" s="225"/>
      <c r="S202" s="1"/>
      <c r="T202" s="228"/>
      <c r="U202" s="37"/>
      <c r="V202" s="29"/>
      <c r="W202" s="130"/>
      <c r="X202" s="130"/>
      <c r="Y202" s="130"/>
      <c r="Z202" s="130"/>
      <c r="AA202" s="131"/>
      <c r="AB202" s="1"/>
      <c r="AC202" s="1"/>
      <c r="AD202" s="1"/>
      <c r="AE202" s="139"/>
      <c r="AF202" s="139"/>
      <c r="AG202" s="140"/>
      <c r="AH202" s="270"/>
      <c r="AI202" s="271"/>
      <c r="AJ202" s="271"/>
      <c r="AK202" s="271"/>
      <c r="AL202" s="141"/>
      <c r="AM202" s="142"/>
      <c r="AN202" s="272"/>
      <c r="AO202" s="271"/>
      <c r="AP202" s="272"/>
      <c r="AQ202" s="271"/>
      <c r="AR202" s="271"/>
      <c r="AS202" s="271"/>
      <c r="AT202" s="152" t="s">
        <v>150</v>
      </c>
      <c r="AU202" s="152" t="s">
        <v>155</v>
      </c>
      <c r="AY202" s="152" t="s">
        <v>149</v>
      </c>
      <c r="BE202" s="226">
        <f t="shared" si="22"/>
        <v>0</v>
      </c>
      <c r="BF202" s="226">
        <f t="shared" si="23"/>
        <v>0</v>
      </c>
      <c r="BG202" s="226">
        <f t="shared" si="24"/>
        <v>0</v>
      </c>
      <c r="BH202" s="226">
        <f t="shared" si="25"/>
        <v>0</v>
      </c>
      <c r="BI202" s="226">
        <f t="shared" si="26"/>
        <v>0</v>
      </c>
      <c r="BJ202" s="152" t="s">
        <v>155</v>
      </c>
      <c r="BK202" s="226">
        <f t="shared" si="27"/>
        <v>0</v>
      </c>
      <c r="BL202" s="152" t="s">
        <v>208</v>
      </c>
      <c r="BM202" s="152" t="s">
        <v>459</v>
      </c>
    </row>
    <row r="203" spans="2:65" s="161" customFormat="1" ht="22.5" customHeight="1">
      <c r="B203" s="224"/>
      <c r="C203" s="144">
        <v>82</v>
      </c>
      <c r="D203" s="144" t="s">
        <v>252</v>
      </c>
      <c r="E203" s="145" t="s">
        <v>1310</v>
      </c>
      <c r="F203" s="276" t="s">
        <v>1311</v>
      </c>
      <c r="G203" s="277"/>
      <c r="H203" s="277"/>
      <c r="I203" s="277"/>
      <c r="J203" s="146" t="s">
        <v>183</v>
      </c>
      <c r="K203" s="147">
        <v>7</v>
      </c>
      <c r="L203" s="278"/>
      <c r="M203" s="277"/>
      <c r="N203" s="278">
        <f t="shared" si="21"/>
        <v>0</v>
      </c>
      <c r="O203" s="271"/>
      <c r="P203" s="271"/>
      <c r="Q203" s="271"/>
      <c r="R203" s="225"/>
      <c r="S203" s="1"/>
      <c r="T203" s="228"/>
      <c r="U203" s="37"/>
      <c r="V203" s="29"/>
      <c r="W203" s="130"/>
      <c r="X203" s="130"/>
      <c r="Y203" s="130"/>
      <c r="Z203" s="130"/>
      <c r="AA203" s="131"/>
      <c r="AB203" s="1"/>
      <c r="AC203" s="1"/>
      <c r="AD203" s="1"/>
      <c r="AE203" s="144"/>
      <c r="AF203" s="144"/>
      <c r="AG203" s="145"/>
      <c r="AH203" s="276"/>
      <c r="AI203" s="277"/>
      <c r="AJ203" s="277"/>
      <c r="AK203" s="277"/>
      <c r="AL203" s="146"/>
      <c r="AM203" s="147"/>
      <c r="AN203" s="278"/>
      <c r="AO203" s="277"/>
      <c r="AP203" s="278"/>
      <c r="AQ203" s="271"/>
      <c r="AR203" s="271"/>
      <c r="AS203" s="271"/>
      <c r="AT203" s="152" t="s">
        <v>252</v>
      </c>
      <c r="AU203" s="152" t="s">
        <v>155</v>
      </c>
      <c r="AY203" s="152" t="s">
        <v>149</v>
      </c>
      <c r="BE203" s="226">
        <f t="shared" si="22"/>
        <v>0</v>
      </c>
      <c r="BF203" s="226">
        <f t="shared" si="23"/>
        <v>0</v>
      </c>
      <c r="BG203" s="226">
        <f t="shared" si="24"/>
        <v>0</v>
      </c>
      <c r="BH203" s="226">
        <f t="shared" si="25"/>
        <v>0</v>
      </c>
      <c r="BI203" s="226">
        <f t="shared" si="26"/>
        <v>0</v>
      </c>
      <c r="BJ203" s="152" t="s">
        <v>155</v>
      </c>
      <c r="BK203" s="226">
        <f t="shared" si="27"/>
        <v>0</v>
      </c>
      <c r="BL203" s="152" t="s">
        <v>208</v>
      </c>
      <c r="BM203" s="152" t="s">
        <v>463</v>
      </c>
    </row>
    <row r="204" spans="2:65" s="161" customFormat="1" ht="31.5" customHeight="1">
      <c r="B204" s="224"/>
      <c r="C204" s="144">
        <v>83</v>
      </c>
      <c r="D204" s="144" t="s">
        <v>252</v>
      </c>
      <c r="E204" s="145" t="s">
        <v>1312</v>
      </c>
      <c r="F204" s="276" t="s">
        <v>1313</v>
      </c>
      <c r="G204" s="277"/>
      <c r="H204" s="277"/>
      <c r="I204" s="277"/>
      <c r="J204" s="146" t="s">
        <v>183</v>
      </c>
      <c r="K204" s="147">
        <v>30</v>
      </c>
      <c r="L204" s="278"/>
      <c r="M204" s="277"/>
      <c r="N204" s="278">
        <f t="shared" si="21"/>
        <v>0</v>
      </c>
      <c r="O204" s="271"/>
      <c r="P204" s="271"/>
      <c r="Q204" s="271"/>
      <c r="R204" s="225"/>
      <c r="S204" s="1"/>
      <c r="T204" s="228"/>
      <c r="U204" s="37"/>
      <c r="V204" s="29"/>
      <c r="W204" s="130"/>
      <c r="X204" s="130"/>
      <c r="Y204" s="130"/>
      <c r="Z204" s="130"/>
      <c r="AA204" s="131"/>
      <c r="AB204" s="1"/>
      <c r="AC204" s="1"/>
      <c r="AD204" s="1"/>
      <c r="AE204" s="144"/>
      <c r="AF204" s="144"/>
      <c r="AG204" s="145"/>
      <c r="AH204" s="276"/>
      <c r="AI204" s="277"/>
      <c r="AJ204" s="277"/>
      <c r="AK204" s="277"/>
      <c r="AL204" s="146"/>
      <c r="AM204" s="147"/>
      <c r="AN204" s="278"/>
      <c r="AO204" s="277"/>
      <c r="AP204" s="278"/>
      <c r="AQ204" s="271"/>
      <c r="AR204" s="271"/>
      <c r="AS204" s="271"/>
      <c r="AT204" s="152" t="s">
        <v>252</v>
      </c>
      <c r="AU204" s="152" t="s">
        <v>155</v>
      </c>
      <c r="AY204" s="152" t="s">
        <v>149</v>
      </c>
      <c r="BE204" s="226">
        <f t="shared" si="22"/>
        <v>0</v>
      </c>
      <c r="BF204" s="226">
        <f t="shared" si="23"/>
        <v>0</v>
      </c>
      <c r="BG204" s="226">
        <f t="shared" si="24"/>
        <v>0</v>
      </c>
      <c r="BH204" s="226">
        <f t="shared" si="25"/>
        <v>0</v>
      </c>
      <c r="BI204" s="226">
        <f t="shared" si="26"/>
        <v>0</v>
      </c>
      <c r="BJ204" s="152" t="s">
        <v>155</v>
      </c>
      <c r="BK204" s="226">
        <f t="shared" si="27"/>
        <v>0</v>
      </c>
      <c r="BL204" s="152" t="s">
        <v>208</v>
      </c>
      <c r="BM204" s="152" t="s">
        <v>467</v>
      </c>
    </row>
    <row r="205" spans="2:65" s="161" customFormat="1" ht="31.5" customHeight="1">
      <c r="B205" s="224"/>
      <c r="C205" s="139">
        <v>84</v>
      </c>
      <c r="D205" s="139" t="s">
        <v>150</v>
      </c>
      <c r="E205" s="140" t="s">
        <v>1314</v>
      </c>
      <c r="F205" s="270" t="s">
        <v>1315</v>
      </c>
      <c r="G205" s="271"/>
      <c r="H205" s="271"/>
      <c r="I205" s="271"/>
      <c r="J205" s="141" t="s">
        <v>502</v>
      </c>
      <c r="K205" s="142">
        <v>2</v>
      </c>
      <c r="L205" s="272"/>
      <c r="M205" s="271"/>
      <c r="N205" s="272">
        <f t="shared" si="21"/>
        <v>0</v>
      </c>
      <c r="O205" s="271"/>
      <c r="P205" s="271"/>
      <c r="Q205" s="271"/>
      <c r="R205" s="225"/>
      <c r="S205" s="1"/>
      <c r="T205" s="228"/>
      <c r="U205" s="37"/>
      <c r="V205" s="29"/>
      <c r="W205" s="130"/>
      <c r="X205" s="130"/>
      <c r="Y205" s="130"/>
      <c r="Z205" s="130"/>
      <c r="AA205" s="131"/>
      <c r="AB205" s="1"/>
      <c r="AC205" s="1"/>
      <c r="AD205" s="1"/>
      <c r="AE205" s="139"/>
      <c r="AF205" s="139"/>
      <c r="AG205" s="140"/>
      <c r="AH205" s="270"/>
      <c r="AI205" s="271"/>
      <c r="AJ205" s="271"/>
      <c r="AK205" s="271"/>
      <c r="AL205" s="141"/>
      <c r="AM205" s="142"/>
      <c r="AN205" s="272"/>
      <c r="AO205" s="271"/>
      <c r="AP205" s="272"/>
      <c r="AQ205" s="271"/>
      <c r="AR205" s="271"/>
      <c r="AS205" s="271"/>
      <c r="AT205" s="152" t="s">
        <v>150</v>
      </c>
      <c r="AU205" s="152" t="s">
        <v>155</v>
      </c>
      <c r="AY205" s="152" t="s">
        <v>149</v>
      </c>
      <c r="BE205" s="226">
        <f t="shared" si="22"/>
        <v>0</v>
      </c>
      <c r="BF205" s="226">
        <f t="shared" si="23"/>
        <v>0</v>
      </c>
      <c r="BG205" s="226">
        <f t="shared" si="24"/>
        <v>0</v>
      </c>
      <c r="BH205" s="226">
        <f t="shared" si="25"/>
        <v>0</v>
      </c>
      <c r="BI205" s="226">
        <f t="shared" si="26"/>
        <v>0</v>
      </c>
      <c r="BJ205" s="152" t="s">
        <v>155</v>
      </c>
      <c r="BK205" s="226">
        <f t="shared" si="27"/>
        <v>0</v>
      </c>
      <c r="BL205" s="152" t="s">
        <v>208</v>
      </c>
      <c r="BM205" s="152" t="s">
        <v>471</v>
      </c>
    </row>
    <row r="206" spans="2:65" s="161" customFormat="1" ht="22.5" customHeight="1">
      <c r="B206" s="224"/>
      <c r="C206" s="144">
        <v>85</v>
      </c>
      <c r="D206" s="144" t="s">
        <v>252</v>
      </c>
      <c r="E206" s="145" t="s">
        <v>1316</v>
      </c>
      <c r="F206" s="276" t="s">
        <v>1317</v>
      </c>
      <c r="G206" s="277"/>
      <c r="H206" s="277"/>
      <c r="I206" s="277"/>
      <c r="J206" s="146" t="s">
        <v>183</v>
      </c>
      <c r="K206" s="147">
        <v>1</v>
      </c>
      <c r="L206" s="278"/>
      <c r="M206" s="277"/>
      <c r="N206" s="278">
        <f t="shared" si="21"/>
        <v>0</v>
      </c>
      <c r="O206" s="271"/>
      <c r="P206" s="271"/>
      <c r="Q206" s="271"/>
      <c r="R206" s="225"/>
      <c r="S206" s="1"/>
      <c r="T206" s="228"/>
      <c r="U206" s="37"/>
      <c r="V206" s="29"/>
      <c r="W206" s="130"/>
      <c r="X206" s="130"/>
      <c r="Y206" s="130"/>
      <c r="Z206" s="130"/>
      <c r="AA206" s="131"/>
      <c r="AB206" s="1"/>
      <c r="AC206" s="1"/>
      <c r="AD206" s="1"/>
      <c r="AE206" s="144"/>
      <c r="AF206" s="144"/>
      <c r="AG206" s="145"/>
      <c r="AH206" s="276"/>
      <c r="AI206" s="277"/>
      <c r="AJ206" s="277"/>
      <c r="AK206" s="277"/>
      <c r="AL206" s="146"/>
      <c r="AM206" s="147"/>
      <c r="AN206" s="278"/>
      <c r="AO206" s="277"/>
      <c r="AP206" s="278"/>
      <c r="AQ206" s="271"/>
      <c r="AR206" s="271"/>
      <c r="AS206" s="271"/>
      <c r="AT206" s="152" t="s">
        <v>252</v>
      </c>
      <c r="AU206" s="152" t="s">
        <v>155</v>
      </c>
      <c r="AY206" s="152" t="s">
        <v>149</v>
      </c>
      <c r="BE206" s="226">
        <f t="shared" si="22"/>
        <v>0</v>
      </c>
      <c r="BF206" s="226">
        <f t="shared" si="23"/>
        <v>0</v>
      </c>
      <c r="BG206" s="226">
        <f t="shared" si="24"/>
        <v>0</v>
      </c>
      <c r="BH206" s="226">
        <f t="shared" si="25"/>
        <v>0</v>
      </c>
      <c r="BI206" s="226">
        <f t="shared" si="26"/>
        <v>0</v>
      </c>
      <c r="BJ206" s="152" t="s">
        <v>155</v>
      </c>
      <c r="BK206" s="226">
        <f t="shared" si="27"/>
        <v>0</v>
      </c>
      <c r="BL206" s="152" t="s">
        <v>208</v>
      </c>
      <c r="BM206" s="152" t="s">
        <v>475</v>
      </c>
    </row>
    <row r="207" spans="2:65" s="161" customFormat="1" ht="22.5" customHeight="1">
      <c r="B207" s="224"/>
      <c r="C207" s="144">
        <v>86</v>
      </c>
      <c r="D207" s="144" t="s">
        <v>252</v>
      </c>
      <c r="E207" s="145" t="s">
        <v>1318</v>
      </c>
      <c r="F207" s="276" t="s">
        <v>1319</v>
      </c>
      <c r="G207" s="277"/>
      <c r="H207" s="277"/>
      <c r="I207" s="277"/>
      <c r="J207" s="146" t="s">
        <v>183</v>
      </c>
      <c r="K207" s="147">
        <v>1</v>
      </c>
      <c r="L207" s="278"/>
      <c r="M207" s="277"/>
      <c r="N207" s="278">
        <f t="shared" si="21"/>
        <v>0</v>
      </c>
      <c r="O207" s="271"/>
      <c r="P207" s="271"/>
      <c r="Q207" s="271"/>
      <c r="R207" s="225"/>
      <c r="S207" s="1"/>
      <c r="T207" s="228"/>
      <c r="U207" s="37"/>
      <c r="V207" s="29"/>
      <c r="W207" s="130"/>
      <c r="X207" s="130"/>
      <c r="Y207" s="130"/>
      <c r="Z207" s="130"/>
      <c r="AA207" s="131"/>
      <c r="AB207" s="1"/>
      <c r="AC207" s="1"/>
      <c r="AD207" s="1"/>
      <c r="AE207" s="144"/>
      <c r="AF207" s="144"/>
      <c r="AG207" s="145"/>
      <c r="AH207" s="276"/>
      <c r="AI207" s="277"/>
      <c r="AJ207" s="277"/>
      <c r="AK207" s="277"/>
      <c r="AL207" s="146"/>
      <c r="AM207" s="147"/>
      <c r="AN207" s="278"/>
      <c r="AO207" s="277"/>
      <c r="AP207" s="278"/>
      <c r="AQ207" s="271"/>
      <c r="AR207" s="271"/>
      <c r="AS207" s="271"/>
      <c r="AT207" s="152" t="s">
        <v>252</v>
      </c>
      <c r="AU207" s="152" t="s">
        <v>155</v>
      </c>
      <c r="AY207" s="152" t="s">
        <v>149</v>
      </c>
      <c r="BE207" s="226">
        <f t="shared" si="22"/>
        <v>0</v>
      </c>
      <c r="BF207" s="226">
        <f t="shared" si="23"/>
        <v>0</v>
      </c>
      <c r="BG207" s="226">
        <f t="shared" si="24"/>
        <v>0</v>
      </c>
      <c r="BH207" s="226">
        <f t="shared" si="25"/>
        <v>0</v>
      </c>
      <c r="BI207" s="226">
        <f t="shared" si="26"/>
        <v>0</v>
      </c>
      <c r="BJ207" s="152" t="s">
        <v>155</v>
      </c>
      <c r="BK207" s="226">
        <f t="shared" si="27"/>
        <v>0</v>
      </c>
      <c r="BL207" s="152" t="s">
        <v>208</v>
      </c>
      <c r="BM207" s="152" t="s">
        <v>479</v>
      </c>
    </row>
    <row r="208" spans="2:65" s="161" customFormat="1" ht="44.25" customHeight="1">
      <c r="B208" s="224"/>
      <c r="C208" s="139">
        <v>87</v>
      </c>
      <c r="D208" s="139" t="s">
        <v>150</v>
      </c>
      <c r="E208" s="140" t="s">
        <v>1320</v>
      </c>
      <c r="F208" s="273" t="s">
        <v>1623</v>
      </c>
      <c r="G208" s="271"/>
      <c r="H208" s="271"/>
      <c r="I208" s="271"/>
      <c r="J208" s="141" t="s">
        <v>502</v>
      </c>
      <c r="K208" s="142">
        <v>3</v>
      </c>
      <c r="L208" s="272"/>
      <c r="M208" s="271"/>
      <c r="N208" s="272">
        <f t="shared" si="21"/>
        <v>0</v>
      </c>
      <c r="O208" s="271"/>
      <c r="P208" s="271"/>
      <c r="Q208" s="271"/>
      <c r="R208" s="225"/>
      <c r="S208" s="1"/>
      <c r="T208" s="228"/>
      <c r="U208" s="37"/>
      <c r="V208" s="29"/>
      <c r="W208" s="130"/>
      <c r="X208" s="130"/>
      <c r="Y208" s="130"/>
      <c r="Z208" s="130"/>
      <c r="AA208" s="131"/>
      <c r="AB208" s="1"/>
      <c r="AC208" s="1"/>
      <c r="AD208" s="1"/>
      <c r="AE208" s="139"/>
      <c r="AF208" s="139"/>
      <c r="AG208" s="140"/>
      <c r="AH208" s="273"/>
      <c r="AI208" s="271"/>
      <c r="AJ208" s="271"/>
      <c r="AK208" s="271"/>
      <c r="AL208" s="141"/>
      <c r="AM208" s="142"/>
      <c r="AN208" s="272"/>
      <c r="AO208" s="271"/>
      <c r="AP208" s="272"/>
      <c r="AQ208" s="271"/>
      <c r="AR208" s="271"/>
      <c r="AS208" s="271"/>
      <c r="AT208" s="152" t="s">
        <v>150</v>
      </c>
      <c r="AU208" s="152" t="s">
        <v>155</v>
      </c>
      <c r="AY208" s="152" t="s">
        <v>149</v>
      </c>
      <c r="BE208" s="226">
        <f t="shared" si="22"/>
        <v>0</v>
      </c>
      <c r="BF208" s="226">
        <f t="shared" si="23"/>
        <v>0</v>
      </c>
      <c r="BG208" s="226">
        <f t="shared" si="24"/>
        <v>0</v>
      </c>
      <c r="BH208" s="226">
        <f t="shared" si="25"/>
        <v>0</v>
      </c>
      <c r="BI208" s="226">
        <f t="shared" si="26"/>
        <v>0</v>
      </c>
      <c r="BJ208" s="152" t="s">
        <v>155</v>
      </c>
      <c r="BK208" s="226">
        <f t="shared" si="27"/>
        <v>0</v>
      </c>
      <c r="BL208" s="152" t="s">
        <v>208</v>
      </c>
      <c r="BM208" s="152" t="s">
        <v>483</v>
      </c>
    </row>
    <row r="209" spans="2:65" s="161" customFormat="1" ht="22.5" customHeight="1">
      <c r="B209" s="224"/>
      <c r="C209" s="144">
        <v>88</v>
      </c>
      <c r="D209" s="144" t="s">
        <v>252</v>
      </c>
      <c r="E209" s="145" t="s">
        <v>1321</v>
      </c>
      <c r="F209" s="276" t="s">
        <v>1622</v>
      </c>
      <c r="G209" s="277"/>
      <c r="H209" s="277"/>
      <c r="I209" s="277"/>
      <c r="J209" s="146" t="s">
        <v>183</v>
      </c>
      <c r="K209" s="147">
        <v>3</v>
      </c>
      <c r="L209" s="278"/>
      <c r="M209" s="277"/>
      <c r="N209" s="278">
        <f t="shared" si="21"/>
        <v>0</v>
      </c>
      <c r="O209" s="271"/>
      <c r="P209" s="271"/>
      <c r="Q209" s="271"/>
      <c r="R209" s="225"/>
      <c r="S209" s="1"/>
      <c r="T209" s="228"/>
      <c r="U209" s="37"/>
      <c r="V209" s="29"/>
      <c r="W209" s="130"/>
      <c r="X209" s="130"/>
      <c r="Y209" s="130"/>
      <c r="Z209" s="130"/>
      <c r="AA209" s="131"/>
      <c r="AB209" s="1"/>
      <c r="AC209" s="1"/>
      <c r="AD209" s="1"/>
      <c r="AE209" s="144"/>
      <c r="AF209" s="144"/>
      <c r="AG209" s="145"/>
      <c r="AH209" s="276"/>
      <c r="AI209" s="277"/>
      <c r="AJ209" s="277"/>
      <c r="AK209" s="277"/>
      <c r="AL209" s="146"/>
      <c r="AM209" s="147"/>
      <c r="AN209" s="278"/>
      <c r="AO209" s="277"/>
      <c r="AP209" s="278"/>
      <c r="AQ209" s="271"/>
      <c r="AR209" s="271"/>
      <c r="AS209" s="271"/>
      <c r="AT209" s="152" t="s">
        <v>252</v>
      </c>
      <c r="AU209" s="152" t="s">
        <v>155</v>
      </c>
      <c r="AY209" s="152" t="s">
        <v>149</v>
      </c>
      <c r="BE209" s="226">
        <f t="shared" si="22"/>
        <v>0</v>
      </c>
      <c r="BF209" s="226">
        <f t="shared" si="23"/>
        <v>0</v>
      </c>
      <c r="BG209" s="226">
        <f t="shared" si="24"/>
        <v>0</v>
      </c>
      <c r="BH209" s="226">
        <f t="shared" si="25"/>
        <v>0</v>
      </c>
      <c r="BI209" s="226">
        <f t="shared" si="26"/>
        <v>0</v>
      </c>
      <c r="BJ209" s="152" t="s">
        <v>155</v>
      </c>
      <c r="BK209" s="226">
        <f t="shared" si="27"/>
        <v>0</v>
      </c>
      <c r="BL209" s="152" t="s">
        <v>208</v>
      </c>
      <c r="BM209" s="152" t="s">
        <v>487</v>
      </c>
    </row>
    <row r="210" spans="2:65" s="161" customFormat="1" ht="31.5" customHeight="1">
      <c r="B210" s="224"/>
      <c r="C210" s="139">
        <v>89</v>
      </c>
      <c r="D210" s="139" t="s">
        <v>150</v>
      </c>
      <c r="E210" s="140" t="s">
        <v>1322</v>
      </c>
      <c r="F210" s="270" t="s">
        <v>1323</v>
      </c>
      <c r="G210" s="271"/>
      <c r="H210" s="271"/>
      <c r="I210" s="271"/>
      <c r="J210" s="141" t="s">
        <v>502</v>
      </c>
      <c r="K210" s="142">
        <v>3</v>
      </c>
      <c r="L210" s="272"/>
      <c r="M210" s="271"/>
      <c r="N210" s="272">
        <f t="shared" si="21"/>
        <v>0</v>
      </c>
      <c r="O210" s="271"/>
      <c r="P210" s="271"/>
      <c r="Q210" s="271"/>
      <c r="R210" s="225"/>
      <c r="S210" s="1"/>
      <c r="T210" s="228"/>
      <c r="U210" s="37"/>
      <c r="V210" s="29"/>
      <c r="W210" s="130"/>
      <c r="X210" s="130"/>
      <c r="Y210" s="130"/>
      <c r="Z210" s="130"/>
      <c r="AA210" s="131"/>
      <c r="AB210" s="1"/>
      <c r="AC210" s="1"/>
      <c r="AD210" s="1"/>
      <c r="AE210" s="139"/>
      <c r="AF210" s="139"/>
      <c r="AG210" s="140"/>
      <c r="AH210" s="270"/>
      <c r="AI210" s="271"/>
      <c r="AJ210" s="271"/>
      <c r="AK210" s="271"/>
      <c r="AL210" s="141"/>
      <c r="AM210" s="142"/>
      <c r="AN210" s="272"/>
      <c r="AO210" s="271"/>
      <c r="AP210" s="272"/>
      <c r="AQ210" s="271"/>
      <c r="AR210" s="271"/>
      <c r="AS210" s="271"/>
      <c r="AT210" s="152" t="s">
        <v>150</v>
      </c>
      <c r="AU210" s="152" t="s">
        <v>155</v>
      </c>
      <c r="AY210" s="152" t="s">
        <v>149</v>
      </c>
      <c r="BE210" s="226">
        <f t="shared" si="22"/>
        <v>0</v>
      </c>
      <c r="BF210" s="226">
        <f t="shared" si="23"/>
        <v>0</v>
      </c>
      <c r="BG210" s="226">
        <f t="shared" si="24"/>
        <v>0</v>
      </c>
      <c r="BH210" s="226">
        <f t="shared" si="25"/>
        <v>0</v>
      </c>
      <c r="BI210" s="226">
        <f t="shared" si="26"/>
        <v>0</v>
      </c>
      <c r="BJ210" s="152" t="s">
        <v>155</v>
      </c>
      <c r="BK210" s="226">
        <f t="shared" si="27"/>
        <v>0</v>
      </c>
      <c r="BL210" s="152" t="s">
        <v>208</v>
      </c>
      <c r="BM210" s="152" t="s">
        <v>491</v>
      </c>
    </row>
    <row r="211" spans="2:65" s="161" customFormat="1" ht="22.5" customHeight="1">
      <c r="B211" s="224"/>
      <c r="C211" s="144">
        <v>90</v>
      </c>
      <c r="D211" s="144" t="s">
        <v>252</v>
      </c>
      <c r="E211" s="145" t="s">
        <v>1324</v>
      </c>
      <c r="F211" s="276" t="s">
        <v>1325</v>
      </c>
      <c r="G211" s="277"/>
      <c r="H211" s="277"/>
      <c r="I211" s="277"/>
      <c r="J211" s="146" t="s">
        <v>183</v>
      </c>
      <c r="K211" s="147">
        <v>3</v>
      </c>
      <c r="L211" s="278"/>
      <c r="M211" s="277"/>
      <c r="N211" s="278">
        <f t="shared" si="21"/>
        <v>0</v>
      </c>
      <c r="O211" s="271"/>
      <c r="P211" s="271"/>
      <c r="Q211" s="271"/>
      <c r="R211" s="225"/>
      <c r="S211" s="1"/>
      <c r="T211" s="228"/>
      <c r="U211" s="37"/>
      <c r="V211" s="29"/>
      <c r="W211" s="130"/>
      <c r="X211" s="130"/>
      <c r="Y211" s="130"/>
      <c r="Z211" s="130"/>
      <c r="AA211" s="131"/>
      <c r="AB211" s="1"/>
      <c r="AC211" s="1"/>
      <c r="AD211" s="1"/>
      <c r="AE211" s="144"/>
      <c r="AF211" s="144"/>
      <c r="AG211" s="145"/>
      <c r="AH211" s="276"/>
      <c r="AI211" s="277"/>
      <c r="AJ211" s="277"/>
      <c r="AK211" s="277"/>
      <c r="AL211" s="146"/>
      <c r="AM211" s="147"/>
      <c r="AN211" s="278"/>
      <c r="AO211" s="277"/>
      <c r="AP211" s="278"/>
      <c r="AQ211" s="271"/>
      <c r="AR211" s="271"/>
      <c r="AS211" s="271"/>
      <c r="AT211" s="152" t="s">
        <v>252</v>
      </c>
      <c r="AU211" s="152" t="s">
        <v>155</v>
      </c>
      <c r="AY211" s="152" t="s">
        <v>149</v>
      </c>
      <c r="BE211" s="226">
        <f t="shared" si="22"/>
        <v>0</v>
      </c>
      <c r="BF211" s="226">
        <f t="shared" si="23"/>
        <v>0</v>
      </c>
      <c r="BG211" s="226">
        <f t="shared" si="24"/>
        <v>0</v>
      </c>
      <c r="BH211" s="226">
        <f t="shared" si="25"/>
        <v>0</v>
      </c>
      <c r="BI211" s="226">
        <f t="shared" si="26"/>
        <v>0</v>
      </c>
      <c r="BJ211" s="152" t="s">
        <v>155</v>
      </c>
      <c r="BK211" s="226">
        <f t="shared" si="27"/>
        <v>0</v>
      </c>
      <c r="BL211" s="152" t="s">
        <v>208</v>
      </c>
      <c r="BM211" s="152" t="s">
        <v>495</v>
      </c>
    </row>
    <row r="212" spans="2:65" s="161" customFormat="1" ht="22.5" customHeight="1">
      <c r="B212" s="224"/>
      <c r="C212" s="139">
        <v>91</v>
      </c>
      <c r="D212" s="139" t="s">
        <v>150</v>
      </c>
      <c r="E212" s="140" t="s">
        <v>1322</v>
      </c>
      <c r="F212" s="273" t="s">
        <v>1620</v>
      </c>
      <c r="G212" s="271"/>
      <c r="H212" s="271"/>
      <c r="I212" s="271"/>
      <c r="J212" s="141" t="s">
        <v>502</v>
      </c>
      <c r="K212" s="142">
        <v>1</v>
      </c>
      <c r="L212" s="272"/>
      <c r="M212" s="271"/>
      <c r="N212" s="272">
        <f>ROUND(L212*K212,2)</f>
        <v>0</v>
      </c>
      <c r="O212" s="271"/>
      <c r="P212" s="271"/>
      <c r="Q212" s="271"/>
      <c r="R212" s="225"/>
      <c r="S212" s="1"/>
      <c r="T212" s="228"/>
      <c r="U212" s="37"/>
      <c r="V212" s="29"/>
      <c r="W212" s="130"/>
      <c r="X212" s="130"/>
      <c r="Y212" s="130"/>
      <c r="Z212" s="130"/>
      <c r="AA212" s="131"/>
      <c r="AB212" s="1"/>
      <c r="AC212" s="1"/>
      <c r="AD212" s="1"/>
      <c r="AE212" s="139"/>
      <c r="AF212" s="139"/>
      <c r="AG212" s="140"/>
      <c r="AH212" s="273"/>
      <c r="AI212" s="271"/>
      <c r="AJ212" s="271"/>
      <c r="AK212" s="271"/>
      <c r="AL212" s="141"/>
      <c r="AM212" s="142"/>
      <c r="AN212" s="272"/>
      <c r="AO212" s="271"/>
      <c r="AP212" s="272"/>
      <c r="AQ212" s="271"/>
      <c r="AR212" s="271"/>
      <c r="AS212" s="271"/>
      <c r="AT212" s="152"/>
      <c r="AU212" s="152"/>
      <c r="AY212" s="152"/>
      <c r="BE212" s="226"/>
      <c r="BF212" s="226"/>
      <c r="BG212" s="226"/>
      <c r="BH212" s="226"/>
      <c r="BI212" s="226"/>
      <c r="BJ212" s="152"/>
      <c r="BK212" s="226">
        <f t="shared" si="27"/>
        <v>0</v>
      </c>
      <c r="BL212" s="152"/>
      <c r="BM212" s="152"/>
    </row>
    <row r="213" spans="2:65" s="161" customFormat="1" ht="22.5" customHeight="1">
      <c r="B213" s="224"/>
      <c r="C213" s="144">
        <v>92</v>
      </c>
      <c r="D213" s="144" t="s">
        <v>252</v>
      </c>
      <c r="E213" s="145" t="s">
        <v>1324</v>
      </c>
      <c r="F213" s="276" t="s">
        <v>1621</v>
      </c>
      <c r="G213" s="277"/>
      <c r="H213" s="277"/>
      <c r="I213" s="277"/>
      <c r="J213" s="146" t="s">
        <v>183</v>
      </c>
      <c r="K213" s="147">
        <v>1</v>
      </c>
      <c r="L213" s="278"/>
      <c r="M213" s="277"/>
      <c r="N213" s="278">
        <f>ROUND(L213*K213,2)</f>
        <v>0</v>
      </c>
      <c r="O213" s="271"/>
      <c r="P213" s="271"/>
      <c r="Q213" s="271"/>
      <c r="R213" s="225"/>
      <c r="S213" s="1"/>
      <c r="T213" s="228"/>
      <c r="U213" s="37"/>
      <c r="V213" s="29"/>
      <c r="W213" s="130"/>
      <c r="X213" s="130"/>
      <c r="Y213" s="130"/>
      <c r="Z213" s="130"/>
      <c r="AA213" s="131"/>
      <c r="AB213" s="1"/>
      <c r="AC213" s="1"/>
      <c r="AD213" s="1"/>
      <c r="AE213" s="144"/>
      <c r="AF213" s="144"/>
      <c r="AG213" s="145"/>
      <c r="AH213" s="276"/>
      <c r="AI213" s="277"/>
      <c r="AJ213" s="277"/>
      <c r="AK213" s="277"/>
      <c r="AL213" s="146"/>
      <c r="AM213" s="147"/>
      <c r="AN213" s="278"/>
      <c r="AO213" s="277"/>
      <c r="AP213" s="278"/>
      <c r="AQ213" s="271"/>
      <c r="AR213" s="271"/>
      <c r="AS213" s="271"/>
      <c r="AT213" s="152"/>
      <c r="AU213" s="152"/>
      <c r="AY213" s="152"/>
      <c r="BE213" s="226"/>
      <c r="BF213" s="226"/>
      <c r="BG213" s="226"/>
      <c r="BH213" s="226"/>
      <c r="BI213" s="226"/>
      <c r="BJ213" s="152"/>
      <c r="BK213" s="226">
        <f t="shared" si="27"/>
        <v>0</v>
      </c>
      <c r="BL213" s="152"/>
      <c r="BM213" s="152"/>
    </row>
    <row r="214" spans="2:65" s="161" customFormat="1" ht="22.5" customHeight="1">
      <c r="B214" s="224"/>
      <c r="C214" s="139">
        <v>93</v>
      </c>
      <c r="D214" s="139" t="s">
        <v>150</v>
      </c>
      <c r="E214" s="140" t="s">
        <v>1326</v>
      </c>
      <c r="F214" s="270" t="s">
        <v>1327</v>
      </c>
      <c r="G214" s="271"/>
      <c r="H214" s="271"/>
      <c r="I214" s="271"/>
      <c r="J214" s="141" t="s">
        <v>502</v>
      </c>
      <c r="K214" s="142">
        <v>38</v>
      </c>
      <c r="L214" s="272"/>
      <c r="M214" s="271"/>
      <c r="N214" s="272">
        <f t="shared" si="21"/>
        <v>0</v>
      </c>
      <c r="O214" s="271"/>
      <c r="P214" s="271"/>
      <c r="Q214" s="271"/>
      <c r="R214" s="225"/>
      <c r="S214" s="1"/>
      <c r="T214" s="228"/>
      <c r="U214" s="37"/>
      <c r="V214" s="29"/>
      <c r="W214" s="130"/>
      <c r="X214" s="130"/>
      <c r="Y214" s="130"/>
      <c r="Z214" s="130"/>
      <c r="AA214" s="131"/>
      <c r="AB214" s="1"/>
      <c r="AC214" s="1"/>
      <c r="AD214" s="1"/>
      <c r="AE214" s="139"/>
      <c r="AF214" s="139"/>
      <c r="AG214" s="140"/>
      <c r="AH214" s="270"/>
      <c r="AI214" s="271"/>
      <c r="AJ214" s="271"/>
      <c r="AK214" s="271"/>
      <c r="AL214" s="141"/>
      <c r="AM214" s="142"/>
      <c r="AN214" s="272"/>
      <c r="AO214" s="271"/>
      <c r="AP214" s="272"/>
      <c r="AQ214" s="271"/>
      <c r="AR214" s="271"/>
      <c r="AS214" s="271"/>
      <c r="AT214" s="152" t="s">
        <v>150</v>
      </c>
      <c r="AU214" s="152" t="s">
        <v>155</v>
      </c>
      <c r="AY214" s="152" t="s">
        <v>149</v>
      </c>
      <c r="BE214" s="226">
        <f t="shared" si="22"/>
        <v>0</v>
      </c>
      <c r="BF214" s="226">
        <f t="shared" si="23"/>
        <v>0</v>
      </c>
      <c r="BG214" s="226">
        <f t="shared" si="24"/>
        <v>0</v>
      </c>
      <c r="BH214" s="226">
        <f t="shared" si="25"/>
        <v>0</v>
      </c>
      <c r="BI214" s="226">
        <f t="shared" si="26"/>
        <v>0</v>
      </c>
      <c r="BJ214" s="152" t="s">
        <v>155</v>
      </c>
      <c r="BK214" s="226">
        <f t="shared" si="27"/>
        <v>0</v>
      </c>
      <c r="BL214" s="152" t="s">
        <v>208</v>
      </c>
      <c r="BM214" s="152" t="s">
        <v>499</v>
      </c>
    </row>
    <row r="215" spans="2:65" s="161" customFormat="1" ht="22.5" customHeight="1">
      <c r="B215" s="224"/>
      <c r="C215" s="144">
        <v>94</v>
      </c>
      <c r="D215" s="144" t="s">
        <v>252</v>
      </c>
      <c r="E215" s="145" t="s">
        <v>1328</v>
      </c>
      <c r="F215" s="276" t="s">
        <v>1329</v>
      </c>
      <c r="G215" s="277"/>
      <c r="H215" s="277"/>
      <c r="I215" s="277"/>
      <c r="J215" s="146" t="s">
        <v>183</v>
      </c>
      <c r="K215" s="147">
        <v>57</v>
      </c>
      <c r="L215" s="278"/>
      <c r="M215" s="277"/>
      <c r="N215" s="278">
        <f t="shared" si="21"/>
        <v>0</v>
      </c>
      <c r="O215" s="271"/>
      <c r="P215" s="271"/>
      <c r="Q215" s="271"/>
      <c r="R215" s="225"/>
      <c r="S215" s="1"/>
      <c r="T215" s="228"/>
      <c r="U215" s="37"/>
      <c r="V215" s="29"/>
      <c r="W215" s="130"/>
      <c r="X215" s="130"/>
      <c r="Y215" s="130"/>
      <c r="Z215" s="130"/>
      <c r="AA215" s="131"/>
      <c r="AB215" s="1"/>
      <c r="AC215" s="1"/>
      <c r="AD215" s="1"/>
      <c r="AE215" s="144"/>
      <c r="AF215" s="144"/>
      <c r="AG215" s="145"/>
      <c r="AH215" s="276"/>
      <c r="AI215" s="277"/>
      <c r="AJ215" s="277"/>
      <c r="AK215" s="277"/>
      <c r="AL215" s="146"/>
      <c r="AM215" s="147"/>
      <c r="AN215" s="278"/>
      <c r="AO215" s="277"/>
      <c r="AP215" s="278"/>
      <c r="AQ215" s="271"/>
      <c r="AR215" s="271"/>
      <c r="AS215" s="271"/>
      <c r="AT215" s="152" t="s">
        <v>252</v>
      </c>
      <c r="AU215" s="152" t="s">
        <v>155</v>
      </c>
      <c r="AY215" s="152" t="s">
        <v>149</v>
      </c>
      <c r="BE215" s="226">
        <f t="shared" si="22"/>
        <v>0</v>
      </c>
      <c r="BF215" s="226">
        <f t="shared" si="23"/>
        <v>0</v>
      </c>
      <c r="BG215" s="226">
        <f t="shared" si="24"/>
        <v>0</v>
      </c>
      <c r="BH215" s="226">
        <f t="shared" si="25"/>
        <v>0</v>
      </c>
      <c r="BI215" s="226">
        <f t="shared" si="26"/>
        <v>0</v>
      </c>
      <c r="BJ215" s="152" t="s">
        <v>155</v>
      </c>
      <c r="BK215" s="226">
        <f t="shared" si="27"/>
        <v>0</v>
      </c>
      <c r="BL215" s="152" t="s">
        <v>208</v>
      </c>
      <c r="BM215" s="152" t="s">
        <v>504</v>
      </c>
    </row>
    <row r="216" spans="2:65" s="161" customFormat="1" ht="31.5" customHeight="1">
      <c r="B216" s="224"/>
      <c r="C216" s="139">
        <v>95</v>
      </c>
      <c r="D216" s="139" t="s">
        <v>150</v>
      </c>
      <c r="E216" s="140" t="s">
        <v>1330</v>
      </c>
      <c r="F216" s="270" t="s">
        <v>1331</v>
      </c>
      <c r="G216" s="271"/>
      <c r="H216" s="271"/>
      <c r="I216" s="271"/>
      <c r="J216" s="141" t="s">
        <v>183</v>
      </c>
      <c r="K216" s="142">
        <v>57</v>
      </c>
      <c r="L216" s="272"/>
      <c r="M216" s="271"/>
      <c r="N216" s="272">
        <f t="shared" si="21"/>
        <v>0</v>
      </c>
      <c r="O216" s="271"/>
      <c r="P216" s="271"/>
      <c r="Q216" s="271"/>
      <c r="R216" s="225"/>
      <c r="S216" s="1"/>
      <c r="T216" s="228"/>
      <c r="U216" s="37"/>
      <c r="V216" s="29"/>
      <c r="W216" s="130"/>
      <c r="X216" s="130"/>
      <c r="Y216" s="130"/>
      <c r="Z216" s="130"/>
      <c r="AA216" s="131"/>
      <c r="AB216" s="1"/>
      <c r="AC216" s="1"/>
      <c r="AD216" s="1"/>
      <c r="AE216" s="139"/>
      <c r="AF216" s="139"/>
      <c r="AG216" s="140"/>
      <c r="AH216" s="270"/>
      <c r="AI216" s="271"/>
      <c r="AJ216" s="271"/>
      <c r="AK216" s="271"/>
      <c r="AL216" s="141"/>
      <c r="AM216" s="142"/>
      <c r="AN216" s="272"/>
      <c r="AO216" s="271"/>
      <c r="AP216" s="272"/>
      <c r="AQ216" s="271"/>
      <c r="AR216" s="271"/>
      <c r="AS216" s="271"/>
      <c r="AT216" s="152" t="s">
        <v>150</v>
      </c>
      <c r="AU216" s="152" t="s">
        <v>155</v>
      </c>
      <c r="AY216" s="152" t="s">
        <v>149</v>
      </c>
      <c r="BE216" s="226">
        <f t="shared" si="22"/>
        <v>0</v>
      </c>
      <c r="BF216" s="226">
        <f t="shared" si="23"/>
        <v>0</v>
      </c>
      <c r="BG216" s="226">
        <f t="shared" si="24"/>
        <v>0</v>
      </c>
      <c r="BH216" s="226">
        <f t="shared" si="25"/>
        <v>0</v>
      </c>
      <c r="BI216" s="226">
        <f t="shared" si="26"/>
        <v>0</v>
      </c>
      <c r="BJ216" s="152" t="s">
        <v>155</v>
      </c>
      <c r="BK216" s="226">
        <f t="shared" si="27"/>
        <v>0</v>
      </c>
      <c r="BL216" s="152" t="s">
        <v>208</v>
      </c>
      <c r="BM216" s="152" t="s">
        <v>508</v>
      </c>
    </row>
    <row r="217" spans="2:65" s="161" customFormat="1" ht="22.5" customHeight="1">
      <c r="B217" s="224"/>
      <c r="C217" s="144">
        <v>96</v>
      </c>
      <c r="D217" s="144" t="s">
        <v>252</v>
      </c>
      <c r="E217" s="145" t="s">
        <v>1332</v>
      </c>
      <c r="F217" s="276" t="s">
        <v>1333</v>
      </c>
      <c r="G217" s="277"/>
      <c r="H217" s="277"/>
      <c r="I217" s="277"/>
      <c r="J217" s="146" t="s">
        <v>183</v>
      </c>
      <c r="K217" s="147">
        <v>3</v>
      </c>
      <c r="L217" s="278"/>
      <c r="M217" s="277"/>
      <c r="N217" s="278">
        <f t="shared" si="21"/>
        <v>0</v>
      </c>
      <c r="O217" s="271"/>
      <c r="P217" s="271"/>
      <c r="Q217" s="271"/>
      <c r="R217" s="225"/>
      <c r="S217" s="1"/>
      <c r="T217" s="228"/>
      <c r="U217" s="37"/>
      <c r="V217" s="29"/>
      <c r="W217" s="130"/>
      <c r="X217" s="130"/>
      <c r="Y217" s="130"/>
      <c r="Z217" s="130"/>
      <c r="AA217" s="131"/>
      <c r="AB217" s="1"/>
      <c r="AC217" s="1"/>
      <c r="AD217" s="1"/>
      <c r="AE217" s="144"/>
      <c r="AF217" s="144"/>
      <c r="AG217" s="145"/>
      <c r="AH217" s="276"/>
      <c r="AI217" s="277"/>
      <c r="AJ217" s="277"/>
      <c r="AK217" s="277"/>
      <c r="AL217" s="146"/>
      <c r="AM217" s="147"/>
      <c r="AN217" s="278"/>
      <c r="AO217" s="277"/>
      <c r="AP217" s="278"/>
      <c r="AQ217" s="271"/>
      <c r="AR217" s="271"/>
      <c r="AS217" s="271"/>
      <c r="AT217" s="152" t="s">
        <v>252</v>
      </c>
      <c r="AU217" s="152" t="s">
        <v>155</v>
      </c>
      <c r="AY217" s="152" t="s">
        <v>149</v>
      </c>
      <c r="BE217" s="226">
        <f t="shared" si="22"/>
        <v>0</v>
      </c>
      <c r="BF217" s="226">
        <f t="shared" si="23"/>
        <v>0</v>
      </c>
      <c r="BG217" s="226">
        <f t="shared" si="24"/>
        <v>0</v>
      </c>
      <c r="BH217" s="226">
        <f t="shared" si="25"/>
        <v>0</v>
      </c>
      <c r="BI217" s="226">
        <f t="shared" si="26"/>
        <v>0</v>
      </c>
      <c r="BJ217" s="152" t="s">
        <v>155</v>
      </c>
      <c r="BK217" s="226">
        <f t="shared" si="27"/>
        <v>0</v>
      </c>
      <c r="BL217" s="152" t="s">
        <v>208</v>
      </c>
      <c r="BM217" s="152" t="s">
        <v>512</v>
      </c>
    </row>
    <row r="218" spans="2:65" s="161" customFormat="1" ht="31.5" customHeight="1">
      <c r="B218" s="224"/>
      <c r="C218" s="139">
        <v>97</v>
      </c>
      <c r="D218" s="139" t="s">
        <v>150</v>
      </c>
      <c r="E218" s="140" t="s">
        <v>1334</v>
      </c>
      <c r="F218" s="270" t="s">
        <v>1335</v>
      </c>
      <c r="G218" s="271"/>
      <c r="H218" s="271"/>
      <c r="I218" s="271"/>
      <c r="J218" s="141" t="s">
        <v>183</v>
      </c>
      <c r="K218" s="142">
        <v>47</v>
      </c>
      <c r="L218" s="272"/>
      <c r="M218" s="271"/>
      <c r="N218" s="272">
        <f t="shared" si="21"/>
        <v>0</v>
      </c>
      <c r="O218" s="271"/>
      <c r="P218" s="271"/>
      <c r="Q218" s="271"/>
      <c r="R218" s="225"/>
      <c r="S218" s="1"/>
      <c r="T218" s="228"/>
      <c r="U218" s="37"/>
      <c r="V218" s="29"/>
      <c r="W218" s="130"/>
      <c r="X218" s="130"/>
      <c r="Y218" s="130"/>
      <c r="Z218" s="130"/>
      <c r="AA218" s="131"/>
      <c r="AB218" s="1"/>
      <c r="AC218" s="1"/>
      <c r="AD218" s="1"/>
      <c r="AE218" s="139"/>
      <c r="AF218" s="139"/>
      <c r="AG218" s="140"/>
      <c r="AH218" s="270"/>
      <c r="AI218" s="271"/>
      <c r="AJ218" s="271"/>
      <c r="AK218" s="271"/>
      <c r="AL218" s="141"/>
      <c r="AM218" s="142"/>
      <c r="AN218" s="272"/>
      <c r="AO218" s="271"/>
      <c r="AP218" s="272"/>
      <c r="AQ218" s="271"/>
      <c r="AR218" s="271"/>
      <c r="AS218" s="271"/>
      <c r="AT218" s="152" t="s">
        <v>150</v>
      </c>
      <c r="AU218" s="152" t="s">
        <v>155</v>
      </c>
      <c r="AY218" s="152" t="s">
        <v>149</v>
      </c>
      <c r="BE218" s="226">
        <f t="shared" si="22"/>
        <v>0</v>
      </c>
      <c r="BF218" s="226">
        <f t="shared" si="23"/>
        <v>0</v>
      </c>
      <c r="BG218" s="226">
        <f t="shared" si="24"/>
        <v>0</v>
      </c>
      <c r="BH218" s="226">
        <f t="shared" si="25"/>
        <v>0</v>
      </c>
      <c r="BI218" s="226">
        <f t="shared" si="26"/>
        <v>0</v>
      </c>
      <c r="BJ218" s="152" t="s">
        <v>155</v>
      </c>
      <c r="BK218" s="226">
        <f t="shared" si="27"/>
        <v>0</v>
      </c>
      <c r="BL218" s="152" t="s">
        <v>208</v>
      </c>
      <c r="BM218" s="152" t="s">
        <v>516</v>
      </c>
    </row>
    <row r="219" spans="2:65" s="161" customFormat="1" ht="22.5" customHeight="1">
      <c r="B219" s="224"/>
      <c r="C219" s="144">
        <v>98</v>
      </c>
      <c r="D219" s="144" t="s">
        <v>252</v>
      </c>
      <c r="E219" s="145" t="s">
        <v>1336</v>
      </c>
      <c r="F219" s="276" t="s">
        <v>1337</v>
      </c>
      <c r="G219" s="277"/>
      <c r="H219" s="277"/>
      <c r="I219" s="277"/>
      <c r="J219" s="146" t="s">
        <v>183</v>
      </c>
      <c r="K219" s="147">
        <v>3</v>
      </c>
      <c r="L219" s="278"/>
      <c r="M219" s="277"/>
      <c r="N219" s="278">
        <f t="shared" si="21"/>
        <v>0</v>
      </c>
      <c r="O219" s="271"/>
      <c r="P219" s="271"/>
      <c r="Q219" s="271"/>
      <c r="R219" s="225"/>
      <c r="S219" s="1"/>
      <c r="T219" s="228"/>
      <c r="U219" s="37"/>
      <c r="V219" s="29"/>
      <c r="W219" s="130"/>
      <c r="X219" s="130"/>
      <c r="Y219" s="130"/>
      <c r="Z219" s="130"/>
      <c r="AA219" s="131"/>
      <c r="AB219" s="1"/>
      <c r="AC219" s="1"/>
      <c r="AD219" s="1"/>
      <c r="AE219" s="144"/>
      <c r="AF219" s="144"/>
      <c r="AG219" s="145"/>
      <c r="AH219" s="276"/>
      <c r="AI219" s="277"/>
      <c r="AJ219" s="277"/>
      <c r="AK219" s="277"/>
      <c r="AL219" s="146"/>
      <c r="AM219" s="147"/>
      <c r="AN219" s="278"/>
      <c r="AO219" s="277"/>
      <c r="AP219" s="278"/>
      <c r="AQ219" s="271"/>
      <c r="AR219" s="271"/>
      <c r="AS219" s="271"/>
      <c r="AT219" s="152" t="s">
        <v>252</v>
      </c>
      <c r="AU219" s="152" t="s">
        <v>155</v>
      </c>
      <c r="AY219" s="152" t="s">
        <v>149</v>
      </c>
      <c r="BE219" s="226">
        <f t="shared" si="22"/>
        <v>0</v>
      </c>
      <c r="BF219" s="226">
        <f t="shared" si="23"/>
        <v>0</v>
      </c>
      <c r="BG219" s="226">
        <f t="shared" si="24"/>
        <v>0</v>
      </c>
      <c r="BH219" s="226">
        <f t="shared" si="25"/>
        <v>0</v>
      </c>
      <c r="BI219" s="226">
        <f t="shared" si="26"/>
        <v>0</v>
      </c>
      <c r="BJ219" s="152" t="s">
        <v>155</v>
      </c>
      <c r="BK219" s="226">
        <f t="shared" si="27"/>
        <v>0</v>
      </c>
      <c r="BL219" s="152" t="s">
        <v>208</v>
      </c>
      <c r="BM219" s="152" t="s">
        <v>520</v>
      </c>
    </row>
    <row r="220" spans="2:65" s="161" customFormat="1" ht="31.5" customHeight="1">
      <c r="B220" s="224"/>
      <c r="C220" s="144">
        <v>99</v>
      </c>
      <c r="D220" s="144" t="s">
        <v>252</v>
      </c>
      <c r="E220" s="145" t="s">
        <v>1338</v>
      </c>
      <c r="F220" s="276" t="s">
        <v>1339</v>
      </c>
      <c r="G220" s="277"/>
      <c r="H220" s="277"/>
      <c r="I220" s="277"/>
      <c r="J220" s="146" t="s">
        <v>183</v>
      </c>
      <c r="K220" s="147">
        <v>34</v>
      </c>
      <c r="L220" s="278"/>
      <c r="M220" s="277"/>
      <c r="N220" s="278">
        <f t="shared" si="21"/>
        <v>0</v>
      </c>
      <c r="O220" s="271"/>
      <c r="P220" s="271"/>
      <c r="Q220" s="271"/>
      <c r="R220" s="225"/>
      <c r="S220" s="1"/>
      <c r="T220" s="228"/>
      <c r="U220" s="37"/>
      <c r="V220" s="29"/>
      <c r="W220" s="130"/>
      <c r="X220" s="130"/>
      <c r="Y220" s="130"/>
      <c r="Z220" s="130"/>
      <c r="AA220" s="131"/>
      <c r="AB220" s="1"/>
      <c r="AC220" s="1"/>
      <c r="AD220" s="1"/>
      <c r="AE220" s="144"/>
      <c r="AF220" s="144"/>
      <c r="AG220" s="145"/>
      <c r="AH220" s="276"/>
      <c r="AI220" s="277"/>
      <c r="AJ220" s="277"/>
      <c r="AK220" s="277"/>
      <c r="AL220" s="146"/>
      <c r="AM220" s="147"/>
      <c r="AN220" s="278"/>
      <c r="AO220" s="277"/>
      <c r="AP220" s="278"/>
      <c r="AQ220" s="271"/>
      <c r="AR220" s="271"/>
      <c r="AS220" s="271"/>
      <c r="AT220" s="152" t="s">
        <v>252</v>
      </c>
      <c r="AU220" s="152" t="s">
        <v>155</v>
      </c>
      <c r="AY220" s="152" t="s">
        <v>149</v>
      </c>
      <c r="BE220" s="226">
        <f t="shared" si="22"/>
        <v>0</v>
      </c>
      <c r="BF220" s="226">
        <f t="shared" si="23"/>
        <v>0</v>
      </c>
      <c r="BG220" s="226">
        <f t="shared" si="24"/>
        <v>0</v>
      </c>
      <c r="BH220" s="226">
        <f t="shared" si="25"/>
        <v>0</v>
      </c>
      <c r="BI220" s="226">
        <f t="shared" si="26"/>
        <v>0</v>
      </c>
      <c r="BJ220" s="152" t="s">
        <v>155</v>
      </c>
      <c r="BK220" s="226">
        <f t="shared" si="27"/>
        <v>0</v>
      </c>
      <c r="BL220" s="152" t="s">
        <v>208</v>
      </c>
      <c r="BM220" s="152" t="s">
        <v>523</v>
      </c>
    </row>
    <row r="221" spans="2:65" s="161" customFormat="1" ht="22.5" customHeight="1">
      <c r="B221" s="224"/>
      <c r="C221" s="144">
        <v>100</v>
      </c>
      <c r="D221" s="144" t="s">
        <v>252</v>
      </c>
      <c r="E221" s="145" t="s">
        <v>1340</v>
      </c>
      <c r="F221" s="276" t="s">
        <v>1619</v>
      </c>
      <c r="G221" s="277"/>
      <c r="H221" s="277"/>
      <c r="I221" s="277"/>
      <c r="J221" s="146" t="s">
        <v>183</v>
      </c>
      <c r="K221" s="147">
        <v>10</v>
      </c>
      <c r="L221" s="278"/>
      <c r="M221" s="277"/>
      <c r="N221" s="278">
        <f t="shared" si="21"/>
        <v>0</v>
      </c>
      <c r="O221" s="271"/>
      <c r="P221" s="271"/>
      <c r="Q221" s="271"/>
      <c r="R221" s="225"/>
      <c r="S221" s="1"/>
      <c r="T221" s="228"/>
      <c r="U221" s="37"/>
      <c r="V221" s="29"/>
      <c r="W221" s="130"/>
      <c r="X221" s="130"/>
      <c r="Y221" s="130"/>
      <c r="Z221" s="130"/>
      <c r="AA221" s="131"/>
      <c r="AB221" s="1"/>
      <c r="AC221" s="1"/>
      <c r="AD221" s="1"/>
      <c r="AE221" s="144"/>
      <c r="AF221" s="144"/>
      <c r="AG221" s="145"/>
      <c r="AH221" s="276"/>
      <c r="AI221" s="277"/>
      <c r="AJ221" s="277"/>
      <c r="AK221" s="277"/>
      <c r="AL221" s="146"/>
      <c r="AM221" s="147"/>
      <c r="AN221" s="278"/>
      <c r="AO221" s="277"/>
      <c r="AP221" s="278"/>
      <c r="AQ221" s="271"/>
      <c r="AR221" s="271"/>
      <c r="AS221" s="271"/>
      <c r="AT221" s="152" t="s">
        <v>252</v>
      </c>
      <c r="AU221" s="152" t="s">
        <v>155</v>
      </c>
      <c r="AY221" s="152" t="s">
        <v>149</v>
      </c>
      <c r="BE221" s="226">
        <f t="shared" si="22"/>
        <v>0</v>
      </c>
      <c r="BF221" s="226">
        <f t="shared" si="23"/>
        <v>0</v>
      </c>
      <c r="BG221" s="226">
        <f t="shared" si="24"/>
        <v>0</v>
      </c>
      <c r="BH221" s="226">
        <f t="shared" si="25"/>
        <v>0</v>
      </c>
      <c r="BI221" s="226">
        <f t="shared" si="26"/>
        <v>0</v>
      </c>
      <c r="BJ221" s="152" t="s">
        <v>155</v>
      </c>
      <c r="BK221" s="226">
        <f t="shared" si="27"/>
        <v>0</v>
      </c>
      <c r="BL221" s="152" t="s">
        <v>208</v>
      </c>
      <c r="BM221" s="152" t="s">
        <v>527</v>
      </c>
    </row>
    <row r="222" spans="2:65" s="161" customFormat="1" ht="31.5" customHeight="1">
      <c r="B222" s="224"/>
      <c r="C222" s="139">
        <v>101</v>
      </c>
      <c r="D222" s="139" t="s">
        <v>150</v>
      </c>
      <c r="E222" s="140" t="s">
        <v>1341</v>
      </c>
      <c r="F222" s="270" t="s">
        <v>1342</v>
      </c>
      <c r="G222" s="271"/>
      <c r="H222" s="271"/>
      <c r="I222" s="271"/>
      <c r="J222" s="141" t="s">
        <v>183</v>
      </c>
      <c r="K222" s="142">
        <v>4</v>
      </c>
      <c r="L222" s="272"/>
      <c r="M222" s="271"/>
      <c r="N222" s="272">
        <f t="shared" si="21"/>
        <v>0</v>
      </c>
      <c r="O222" s="271"/>
      <c r="P222" s="271"/>
      <c r="Q222" s="271"/>
      <c r="R222" s="225"/>
      <c r="S222" s="1"/>
      <c r="T222" s="228"/>
      <c r="U222" s="37"/>
      <c r="V222" s="29"/>
      <c r="W222" s="130"/>
      <c r="X222" s="130"/>
      <c r="Y222" s="130"/>
      <c r="Z222" s="130"/>
      <c r="AA222" s="131"/>
      <c r="AB222" s="1"/>
      <c r="AC222" s="1"/>
      <c r="AD222" s="1"/>
      <c r="AE222" s="139"/>
      <c r="AF222" s="139"/>
      <c r="AG222" s="140"/>
      <c r="AH222" s="270"/>
      <c r="AI222" s="271"/>
      <c r="AJ222" s="271"/>
      <c r="AK222" s="271"/>
      <c r="AL222" s="141"/>
      <c r="AM222" s="142"/>
      <c r="AN222" s="272"/>
      <c r="AO222" s="271"/>
      <c r="AP222" s="272"/>
      <c r="AQ222" s="271"/>
      <c r="AR222" s="271"/>
      <c r="AS222" s="271"/>
      <c r="AT222" s="152" t="s">
        <v>150</v>
      </c>
      <c r="AU222" s="152" t="s">
        <v>155</v>
      </c>
      <c r="AY222" s="152" t="s">
        <v>149</v>
      </c>
      <c r="BE222" s="226">
        <f t="shared" si="22"/>
        <v>0</v>
      </c>
      <c r="BF222" s="226">
        <f t="shared" si="23"/>
        <v>0</v>
      </c>
      <c r="BG222" s="226">
        <f t="shared" si="24"/>
        <v>0</v>
      </c>
      <c r="BH222" s="226">
        <f t="shared" si="25"/>
        <v>0</v>
      </c>
      <c r="BI222" s="226">
        <f t="shared" si="26"/>
        <v>0</v>
      </c>
      <c r="BJ222" s="152" t="s">
        <v>155</v>
      </c>
      <c r="BK222" s="226">
        <f t="shared" si="27"/>
        <v>0</v>
      </c>
      <c r="BL222" s="152" t="s">
        <v>208</v>
      </c>
      <c r="BM222" s="152" t="s">
        <v>530</v>
      </c>
    </row>
    <row r="223" spans="2:65" s="161" customFormat="1" ht="31.5" customHeight="1">
      <c r="B223" s="224"/>
      <c r="C223" s="144">
        <v>102</v>
      </c>
      <c r="D223" s="144" t="s">
        <v>252</v>
      </c>
      <c r="E223" s="145" t="s">
        <v>1343</v>
      </c>
      <c r="F223" s="276" t="s">
        <v>1344</v>
      </c>
      <c r="G223" s="277"/>
      <c r="H223" s="277"/>
      <c r="I223" s="277"/>
      <c r="J223" s="146" t="s">
        <v>183</v>
      </c>
      <c r="K223" s="147">
        <v>4</v>
      </c>
      <c r="L223" s="278"/>
      <c r="M223" s="277"/>
      <c r="N223" s="278">
        <f t="shared" si="21"/>
        <v>0</v>
      </c>
      <c r="O223" s="271"/>
      <c r="P223" s="271"/>
      <c r="Q223" s="271"/>
      <c r="R223" s="225"/>
      <c r="S223" s="1"/>
      <c r="T223" s="228"/>
      <c r="U223" s="37"/>
      <c r="V223" s="29"/>
      <c r="W223" s="130"/>
      <c r="X223" s="130"/>
      <c r="Y223" s="130"/>
      <c r="Z223" s="130"/>
      <c r="AA223" s="131"/>
      <c r="AB223" s="1"/>
      <c r="AC223" s="1"/>
      <c r="AD223" s="1"/>
      <c r="AE223" s="144"/>
      <c r="AF223" s="144"/>
      <c r="AG223" s="145"/>
      <c r="AH223" s="276"/>
      <c r="AI223" s="277"/>
      <c r="AJ223" s="277"/>
      <c r="AK223" s="277"/>
      <c r="AL223" s="146"/>
      <c r="AM223" s="147"/>
      <c r="AN223" s="278"/>
      <c r="AO223" s="277"/>
      <c r="AP223" s="278"/>
      <c r="AQ223" s="271"/>
      <c r="AR223" s="271"/>
      <c r="AS223" s="271"/>
      <c r="AT223" s="152" t="s">
        <v>252</v>
      </c>
      <c r="AU223" s="152" t="s">
        <v>155</v>
      </c>
      <c r="AY223" s="152" t="s">
        <v>149</v>
      </c>
      <c r="BE223" s="226">
        <f t="shared" si="22"/>
        <v>0</v>
      </c>
      <c r="BF223" s="226">
        <f t="shared" si="23"/>
        <v>0</v>
      </c>
      <c r="BG223" s="226">
        <f t="shared" si="24"/>
        <v>0</v>
      </c>
      <c r="BH223" s="226">
        <f t="shared" si="25"/>
        <v>0</v>
      </c>
      <c r="BI223" s="226">
        <f t="shared" si="26"/>
        <v>0</v>
      </c>
      <c r="BJ223" s="152" t="s">
        <v>155</v>
      </c>
      <c r="BK223" s="226">
        <f t="shared" si="27"/>
        <v>0</v>
      </c>
      <c r="BL223" s="152" t="s">
        <v>208</v>
      </c>
      <c r="BM223" s="152" t="s">
        <v>534</v>
      </c>
    </row>
    <row r="224" spans="2:65" s="161" customFormat="1" ht="31.5" customHeight="1">
      <c r="B224" s="224"/>
      <c r="C224" s="139">
        <v>103</v>
      </c>
      <c r="D224" s="139" t="s">
        <v>150</v>
      </c>
      <c r="E224" s="140" t="s">
        <v>1345</v>
      </c>
      <c r="F224" s="270" t="s">
        <v>1346</v>
      </c>
      <c r="G224" s="271"/>
      <c r="H224" s="271"/>
      <c r="I224" s="271"/>
      <c r="J224" s="141" t="s">
        <v>210</v>
      </c>
      <c r="K224" s="142">
        <v>1</v>
      </c>
      <c r="L224" s="272"/>
      <c r="M224" s="271"/>
      <c r="N224" s="272">
        <f t="shared" si="21"/>
        <v>0</v>
      </c>
      <c r="O224" s="271"/>
      <c r="P224" s="271"/>
      <c r="Q224" s="271"/>
      <c r="R224" s="225"/>
      <c r="S224" s="1"/>
      <c r="T224" s="228"/>
      <c r="U224" s="37"/>
      <c r="V224" s="29"/>
      <c r="W224" s="130"/>
      <c r="X224" s="130"/>
      <c r="Y224" s="130"/>
      <c r="Z224" s="130"/>
      <c r="AA224" s="131"/>
      <c r="AB224" s="1"/>
      <c r="AC224" s="1"/>
      <c r="AD224" s="1"/>
      <c r="AE224" s="139"/>
      <c r="AF224" s="139"/>
      <c r="AG224" s="140"/>
      <c r="AH224" s="270"/>
      <c r="AI224" s="271"/>
      <c r="AJ224" s="271"/>
      <c r="AK224" s="271"/>
      <c r="AL224" s="141"/>
      <c r="AM224" s="142"/>
      <c r="AN224" s="272"/>
      <c r="AO224" s="271"/>
      <c r="AP224" s="272"/>
      <c r="AQ224" s="271"/>
      <c r="AR224" s="271"/>
      <c r="AS224" s="271"/>
      <c r="AT224" s="152" t="s">
        <v>150</v>
      </c>
      <c r="AU224" s="152" t="s">
        <v>155</v>
      </c>
      <c r="AY224" s="152" t="s">
        <v>149</v>
      </c>
      <c r="BE224" s="226">
        <f t="shared" si="22"/>
        <v>0</v>
      </c>
      <c r="BF224" s="226">
        <f t="shared" si="23"/>
        <v>0</v>
      </c>
      <c r="BG224" s="226">
        <f t="shared" si="24"/>
        <v>0</v>
      </c>
      <c r="BH224" s="226">
        <f t="shared" si="25"/>
        <v>0</v>
      </c>
      <c r="BI224" s="226">
        <f t="shared" si="26"/>
        <v>0</v>
      </c>
      <c r="BJ224" s="152" t="s">
        <v>155</v>
      </c>
      <c r="BK224" s="226">
        <f t="shared" si="27"/>
        <v>0</v>
      </c>
      <c r="BL224" s="152" t="s">
        <v>208</v>
      </c>
      <c r="BM224" s="152" t="s">
        <v>538</v>
      </c>
    </row>
    <row r="225" spans="2:63" s="217" customFormat="1" ht="36.75" customHeight="1">
      <c r="B225" s="215"/>
      <c r="C225" s="136"/>
      <c r="D225" s="137" t="s">
        <v>131</v>
      </c>
      <c r="E225" s="137"/>
      <c r="F225" s="137"/>
      <c r="G225" s="137"/>
      <c r="H225" s="137"/>
      <c r="I225" s="137"/>
      <c r="J225" s="137"/>
      <c r="K225" s="137"/>
      <c r="L225" s="137"/>
      <c r="M225" s="137"/>
      <c r="N225" s="279">
        <f>BK225</f>
        <v>0</v>
      </c>
      <c r="O225" s="280"/>
      <c r="P225" s="280"/>
      <c r="Q225" s="280"/>
      <c r="R225" s="216"/>
      <c r="S225" s="1"/>
      <c r="T225" s="228"/>
      <c r="U225" s="37"/>
      <c r="V225" s="29"/>
      <c r="W225" s="130"/>
      <c r="X225" s="130"/>
      <c r="Y225" s="130"/>
      <c r="Z225" s="130"/>
      <c r="AA225" s="131"/>
      <c r="AB225" s="1"/>
      <c r="AC225" s="1"/>
      <c r="AD225" s="1"/>
      <c r="AE225" s="136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279"/>
      <c r="AQ225" s="280"/>
      <c r="AR225" s="280"/>
      <c r="AS225" s="280"/>
      <c r="AT225" s="222" t="s">
        <v>71</v>
      </c>
      <c r="AU225" s="222" t="s">
        <v>72</v>
      </c>
      <c r="AY225" s="221" t="s">
        <v>149</v>
      </c>
      <c r="BK225" s="223">
        <f>BK226</f>
        <v>0</v>
      </c>
    </row>
    <row r="226" spans="2:63" s="217" customFormat="1" ht="19.5" customHeight="1">
      <c r="B226" s="215"/>
      <c r="C226" s="136"/>
      <c r="D226" s="138" t="s">
        <v>1168</v>
      </c>
      <c r="E226" s="138"/>
      <c r="F226" s="138"/>
      <c r="G226" s="138"/>
      <c r="H226" s="138"/>
      <c r="I226" s="138"/>
      <c r="J226" s="138"/>
      <c r="K226" s="138"/>
      <c r="L226" s="138"/>
      <c r="M226" s="138"/>
      <c r="N226" s="281">
        <f>BK226</f>
        <v>0</v>
      </c>
      <c r="O226" s="282"/>
      <c r="P226" s="282"/>
      <c r="Q226" s="282"/>
      <c r="R226" s="216"/>
      <c r="S226" s="1"/>
      <c r="T226" s="228"/>
      <c r="U226" s="37"/>
      <c r="V226" s="29"/>
      <c r="W226" s="130"/>
      <c r="X226" s="130"/>
      <c r="Y226" s="130"/>
      <c r="Z226" s="130"/>
      <c r="AA226" s="131"/>
      <c r="AB226" s="1"/>
      <c r="AC226" s="1"/>
      <c r="AD226" s="1"/>
      <c r="AE226" s="136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281"/>
      <c r="AQ226" s="282"/>
      <c r="AR226" s="282"/>
      <c r="AS226" s="282"/>
      <c r="AT226" s="222" t="s">
        <v>71</v>
      </c>
      <c r="AU226" s="222" t="s">
        <v>79</v>
      </c>
      <c r="AY226" s="221" t="s">
        <v>149</v>
      </c>
      <c r="BK226" s="223">
        <f>SUM(BK227:BK236)</f>
        <v>0</v>
      </c>
    </row>
    <row r="227" spans="2:65" s="161" customFormat="1" ht="22.5" customHeight="1">
      <c r="B227" s="224"/>
      <c r="C227" s="139">
        <v>104</v>
      </c>
      <c r="D227" s="139" t="s">
        <v>150</v>
      </c>
      <c r="E227" s="140" t="s">
        <v>1347</v>
      </c>
      <c r="F227" s="270" t="s">
        <v>1348</v>
      </c>
      <c r="G227" s="271"/>
      <c r="H227" s="271"/>
      <c r="I227" s="271"/>
      <c r="J227" s="141" t="s">
        <v>809</v>
      </c>
      <c r="K227" s="142">
        <v>50</v>
      </c>
      <c r="L227" s="272"/>
      <c r="M227" s="271"/>
      <c r="N227" s="272">
        <f aca="true" t="shared" si="28" ref="N227:N236">ROUND(L227*K227,2)</f>
        <v>0</v>
      </c>
      <c r="O227" s="271"/>
      <c r="P227" s="271"/>
      <c r="Q227" s="271"/>
      <c r="R227" s="225"/>
      <c r="S227" s="1"/>
      <c r="T227" s="228"/>
      <c r="U227" s="37"/>
      <c r="V227" s="29"/>
      <c r="W227" s="130"/>
      <c r="X227" s="130"/>
      <c r="Y227" s="130"/>
      <c r="Z227" s="130"/>
      <c r="AA227" s="131"/>
      <c r="AB227" s="1"/>
      <c r="AC227" s="1"/>
      <c r="AD227" s="1"/>
      <c r="AE227" s="139"/>
      <c r="AF227" s="139"/>
      <c r="AG227" s="140"/>
      <c r="AH227" s="270"/>
      <c r="AI227" s="271"/>
      <c r="AJ227" s="271"/>
      <c r="AK227" s="271"/>
      <c r="AL227" s="141"/>
      <c r="AM227" s="142"/>
      <c r="AN227" s="272"/>
      <c r="AO227" s="271"/>
      <c r="AP227" s="272"/>
      <c r="AQ227" s="271"/>
      <c r="AR227" s="271"/>
      <c r="AS227" s="271"/>
      <c r="AT227" s="152" t="s">
        <v>150</v>
      </c>
      <c r="AU227" s="152" t="s">
        <v>155</v>
      </c>
      <c r="AY227" s="152" t="s">
        <v>149</v>
      </c>
      <c r="BE227" s="226">
        <f aca="true" t="shared" si="29" ref="BE227:BE236">IF(U227="základná",N227,0)</f>
        <v>0</v>
      </c>
      <c r="BF227" s="226">
        <f aca="true" t="shared" si="30" ref="BF227:BF236">IF(U227="znížená",N227,0)</f>
        <v>0</v>
      </c>
      <c r="BG227" s="226">
        <f aca="true" t="shared" si="31" ref="BG227:BG236">IF(U227="zákl. prenesená",N227,0)</f>
        <v>0</v>
      </c>
      <c r="BH227" s="226">
        <f aca="true" t="shared" si="32" ref="BH227:BH236">IF(U227="zníž. prenesená",N227,0)</f>
        <v>0</v>
      </c>
      <c r="BI227" s="226">
        <f aca="true" t="shared" si="33" ref="BI227:BI236">IF(U227="nulová",N227,0)</f>
        <v>0</v>
      </c>
      <c r="BJ227" s="152" t="s">
        <v>155</v>
      </c>
      <c r="BK227" s="226">
        <f aca="true" t="shared" si="34" ref="BK227:BK236">ROUND(L227*K227,2)</f>
        <v>0</v>
      </c>
      <c r="BL227" s="152" t="s">
        <v>399</v>
      </c>
      <c r="BM227" s="152" t="s">
        <v>542</v>
      </c>
    </row>
    <row r="228" spans="2:65" s="161" customFormat="1" ht="22.5" customHeight="1">
      <c r="B228" s="224"/>
      <c r="C228" s="144">
        <v>105</v>
      </c>
      <c r="D228" s="144" t="s">
        <v>252</v>
      </c>
      <c r="E228" s="145" t="s">
        <v>1349</v>
      </c>
      <c r="F228" s="276" t="s">
        <v>1350</v>
      </c>
      <c r="G228" s="277"/>
      <c r="H228" s="277"/>
      <c r="I228" s="277"/>
      <c r="J228" s="146" t="s">
        <v>183</v>
      </c>
      <c r="K228" s="147">
        <v>370</v>
      </c>
      <c r="L228" s="278"/>
      <c r="M228" s="277"/>
      <c r="N228" s="278">
        <f t="shared" si="28"/>
        <v>0</v>
      </c>
      <c r="O228" s="271"/>
      <c r="P228" s="271"/>
      <c r="Q228" s="271"/>
      <c r="R228" s="225"/>
      <c r="S228" s="1"/>
      <c r="T228" s="228"/>
      <c r="U228" s="37"/>
      <c r="V228" s="29"/>
      <c r="W228" s="130"/>
      <c r="X228" s="130"/>
      <c r="Y228" s="130"/>
      <c r="Z228" s="130"/>
      <c r="AA228" s="131"/>
      <c r="AB228" s="1"/>
      <c r="AC228" s="1"/>
      <c r="AD228" s="1"/>
      <c r="AE228" s="144"/>
      <c r="AF228" s="144"/>
      <c r="AG228" s="145"/>
      <c r="AH228" s="276"/>
      <c r="AI228" s="277"/>
      <c r="AJ228" s="277"/>
      <c r="AK228" s="277"/>
      <c r="AL228" s="146"/>
      <c r="AM228" s="147"/>
      <c r="AN228" s="278"/>
      <c r="AO228" s="277"/>
      <c r="AP228" s="278"/>
      <c r="AQ228" s="271"/>
      <c r="AR228" s="271"/>
      <c r="AS228" s="271"/>
      <c r="AT228" s="152" t="s">
        <v>252</v>
      </c>
      <c r="AU228" s="152" t="s">
        <v>155</v>
      </c>
      <c r="AY228" s="152" t="s">
        <v>149</v>
      </c>
      <c r="BE228" s="226">
        <f t="shared" si="29"/>
        <v>0</v>
      </c>
      <c r="BF228" s="226">
        <f t="shared" si="30"/>
        <v>0</v>
      </c>
      <c r="BG228" s="226">
        <f t="shared" si="31"/>
        <v>0</v>
      </c>
      <c r="BH228" s="226">
        <f t="shared" si="32"/>
        <v>0</v>
      </c>
      <c r="BI228" s="226">
        <f t="shared" si="33"/>
        <v>0</v>
      </c>
      <c r="BJ228" s="152" t="s">
        <v>155</v>
      </c>
      <c r="BK228" s="226">
        <f t="shared" si="34"/>
        <v>0</v>
      </c>
      <c r="BL228" s="152" t="s">
        <v>399</v>
      </c>
      <c r="BM228" s="152" t="s">
        <v>546</v>
      </c>
    </row>
    <row r="229" spans="2:65" s="161" customFormat="1" ht="22.5" customHeight="1">
      <c r="B229" s="224"/>
      <c r="C229" s="139">
        <v>106</v>
      </c>
      <c r="D229" s="139" t="s">
        <v>150</v>
      </c>
      <c r="E229" s="140" t="s">
        <v>1351</v>
      </c>
      <c r="F229" s="270" t="s">
        <v>1352</v>
      </c>
      <c r="G229" s="271"/>
      <c r="H229" s="271"/>
      <c r="I229" s="271"/>
      <c r="J229" s="141" t="s">
        <v>1353</v>
      </c>
      <c r="K229" s="142">
        <v>1</v>
      </c>
      <c r="L229" s="272"/>
      <c r="M229" s="271"/>
      <c r="N229" s="272">
        <f t="shared" si="28"/>
        <v>0</v>
      </c>
      <c r="O229" s="271"/>
      <c r="P229" s="271"/>
      <c r="Q229" s="271"/>
      <c r="R229" s="225"/>
      <c r="S229" s="1"/>
      <c r="T229" s="228"/>
      <c r="U229" s="37"/>
      <c r="V229" s="29"/>
      <c r="W229" s="130"/>
      <c r="X229" s="130"/>
      <c r="Y229" s="130"/>
      <c r="Z229" s="130"/>
      <c r="AA229" s="131"/>
      <c r="AB229" s="1"/>
      <c r="AC229" s="1"/>
      <c r="AD229" s="1"/>
      <c r="AE229" s="139"/>
      <c r="AF229" s="139"/>
      <c r="AG229" s="140"/>
      <c r="AH229" s="270"/>
      <c r="AI229" s="271"/>
      <c r="AJ229" s="271"/>
      <c r="AK229" s="271"/>
      <c r="AL229" s="141"/>
      <c r="AM229" s="142"/>
      <c r="AN229" s="272"/>
      <c r="AO229" s="271"/>
      <c r="AP229" s="272"/>
      <c r="AQ229" s="271"/>
      <c r="AR229" s="271"/>
      <c r="AS229" s="271"/>
      <c r="AT229" s="152" t="s">
        <v>150</v>
      </c>
      <c r="AU229" s="152" t="s">
        <v>155</v>
      </c>
      <c r="AY229" s="152" t="s">
        <v>149</v>
      </c>
      <c r="BE229" s="226">
        <f t="shared" si="29"/>
        <v>0</v>
      </c>
      <c r="BF229" s="226">
        <f t="shared" si="30"/>
        <v>0</v>
      </c>
      <c r="BG229" s="226">
        <f t="shared" si="31"/>
        <v>0</v>
      </c>
      <c r="BH229" s="226">
        <f t="shared" si="32"/>
        <v>0</v>
      </c>
      <c r="BI229" s="226">
        <f t="shared" si="33"/>
        <v>0</v>
      </c>
      <c r="BJ229" s="152" t="s">
        <v>155</v>
      </c>
      <c r="BK229" s="226">
        <f t="shared" si="34"/>
        <v>0</v>
      </c>
      <c r="BL229" s="152" t="s">
        <v>399</v>
      </c>
      <c r="BM229" s="152" t="s">
        <v>550</v>
      </c>
    </row>
    <row r="230" spans="2:65" s="161" customFormat="1" ht="31.5" customHeight="1">
      <c r="B230" s="224"/>
      <c r="C230" s="139">
        <v>107</v>
      </c>
      <c r="D230" s="139" t="s">
        <v>150</v>
      </c>
      <c r="E230" s="140" t="s">
        <v>1354</v>
      </c>
      <c r="F230" s="270" t="s">
        <v>1355</v>
      </c>
      <c r="G230" s="271"/>
      <c r="H230" s="271"/>
      <c r="I230" s="271"/>
      <c r="J230" s="141" t="s">
        <v>266</v>
      </c>
      <c r="K230" s="142">
        <v>13</v>
      </c>
      <c r="L230" s="272"/>
      <c r="M230" s="271"/>
      <c r="N230" s="272">
        <f t="shared" si="28"/>
        <v>0</v>
      </c>
      <c r="O230" s="271"/>
      <c r="P230" s="271"/>
      <c r="Q230" s="271"/>
      <c r="R230" s="225"/>
      <c r="S230" s="1"/>
      <c r="T230" s="228"/>
      <c r="U230" s="37"/>
      <c r="V230" s="29"/>
      <c r="W230" s="130"/>
      <c r="X230" s="130"/>
      <c r="Y230" s="130"/>
      <c r="Z230" s="130"/>
      <c r="AA230" s="131"/>
      <c r="AB230" s="1"/>
      <c r="AC230" s="1"/>
      <c r="AD230" s="1"/>
      <c r="AE230" s="139"/>
      <c r="AF230" s="139"/>
      <c r="AG230" s="140"/>
      <c r="AH230" s="270"/>
      <c r="AI230" s="271"/>
      <c r="AJ230" s="271"/>
      <c r="AK230" s="271"/>
      <c r="AL230" s="141"/>
      <c r="AM230" s="142"/>
      <c r="AN230" s="272"/>
      <c r="AO230" s="271"/>
      <c r="AP230" s="272"/>
      <c r="AQ230" s="271"/>
      <c r="AR230" s="271"/>
      <c r="AS230" s="271"/>
      <c r="AT230" s="152" t="s">
        <v>150</v>
      </c>
      <c r="AU230" s="152" t="s">
        <v>155</v>
      </c>
      <c r="AY230" s="152" t="s">
        <v>149</v>
      </c>
      <c r="BE230" s="226">
        <f t="shared" si="29"/>
        <v>0</v>
      </c>
      <c r="BF230" s="226">
        <f t="shared" si="30"/>
        <v>0</v>
      </c>
      <c r="BG230" s="226">
        <f t="shared" si="31"/>
        <v>0</v>
      </c>
      <c r="BH230" s="226">
        <f t="shared" si="32"/>
        <v>0</v>
      </c>
      <c r="BI230" s="226">
        <f t="shared" si="33"/>
        <v>0</v>
      </c>
      <c r="BJ230" s="152" t="s">
        <v>155</v>
      </c>
      <c r="BK230" s="226">
        <f t="shared" si="34"/>
        <v>0</v>
      </c>
      <c r="BL230" s="152" t="s">
        <v>399</v>
      </c>
      <c r="BM230" s="152" t="s">
        <v>553</v>
      </c>
    </row>
    <row r="231" spans="2:65" s="161" customFormat="1" ht="31.5" customHeight="1">
      <c r="B231" s="224"/>
      <c r="C231" s="139">
        <v>108</v>
      </c>
      <c r="D231" s="139" t="s">
        <v>150</v>
      </c>
      <c r="E231" s="140" t="s">
        <v>1356</v>
      </c>
      <c r="F231" s="270" t="s">
        <v>1357</v>
      </c>
      <c r="G231" s="271"/>
      <c r="H231" s="271"/>
      <c r="I231" s="271"/>
      <c r="J231" s="141" t="s">
        <v>266</v>
      </c>
      <c r="K231" s="142">
        <v>13</v>
      </c>
      <c r="L231" s="272"/>
      <c r="M231" s="271"/>
      <c r="N231" s="272">
        <f t="shared" si="28"/>
        <v>0</v>
      </c>
      <c r="O231" s="271"/>
      <c r="P231" s="271"/>
      <c r="Q231" s="271"/>
      <c r="R231" s="225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9"/>
      <c r="AF231" s="139"/>
      <c r="AG231" s="140"/>
      <c r="AH231" s="270"/>
      <c r="AI231" s="271"/>
      <c r="AJ231" s="271"/>
      <c r="AK231" s="271"/>
      <c r="AL231" s="141"/>
      <c r="AM231" s="142"/>
      <c r="AN231" s="272"/>
      <c r="AO231" s="271"/>
      <c r="AP231" s="272"/>
      <c r="AQ231" s="271"/>
      <c r="AR231" s="271"/>
      <c r="AS231" s="271"/>
      <c r="AT231" s="152" t="s">
        <v>150</v>
      </c>
      <c r="AU231" s="152" t="s">
        <v>155</v>
      </c>
      <c r="AY231" s="152" t="s">
        <v>149</v>
      </c>
      <c r="BE231" s="226">
        <f t="shared" si="29"/>
        <v>0</v>
      </c>
      <c r="BF231" s="226">
        <f t="shared" si="30"/>
        <v>0</v>
      </c>
      <c r="BG231" s="226">
        <f t="shared" si="31"/>
        <v>0</v>
      </c>
      <c r="BH231" s="226">
        <f t="shared" si="32"/>
        <v>0</v>
      </c>
      <c r="BI231" s="226">
        <f t="shared" si="33"/>
        <v>0</v>
      </c>
      <c r="BJ231" s="152" t="s">
        <v>155</v>
      </c>
      <c r="BK231" s="226">
        <f t="shared" si="34"/>
        <v>0</v>
      </c>
      <c r="BL231" s="152" t="s">
        <v>399</v>
      </c>
      <c r="BM231" s="152" t="s">
        <v>556</v>
      </c>
    </row>
    <row r="232" spans="2:65" s="161" customFormat="1" ht="31.5" customHeight="1">
      <c r="B232" s="224"/>
      <c r="C232" s="144">
        <v>109</v>
      </c>
      <c r="D232" s="144" t="s">
        <v>252</v>
      </c>
      <c r="E232" s="145" t="s">
        <v>1358</v>
      </c>
      <c r="F232" s="276" t="s">
        <v>1359</v>
      </c>
      <c r="G232" s="277"/>
      <c r="H232" s="277"/>
      <c r="I232" s="277"/>
      <c r="J232" s="146" t="s">
        <v>266</v>
      </c>
      <c r="K232" s="147">
        <v>13</v>
      </c>
      <c r="L232" s="278"/>
      <c r="M232" s="277"/>
      <c r="N232" s="278">
        <f t="shared" si="28"/>
        <v>0</v>
      </c>
      <c r="O232" s="271"/>
      <c r="P232" s="271"/>
      <c r="Q232" s="271"/>
      <c r="R232" s="225"/>
      <c r="S232" s="1"/>
      <c r="T232" s="228"/>
      <c r="U232" s="37"/>
      <c r="V232" s="29"/>
      <c r="W232" s="130"/>
      <c r="X232" s="130"/>
      <c r="Y232" s="130"/>
      <c r="Z232" s="130"/>
      <c r="AA232" s="131"/>
      <c r="AB232" s="1"/>
      <c r="AC232" s="1"/>
      <c r="AD232" s="1"/>
      <c r="AE232" s="144"/>
      <c r="AF232" s="144"/>
      <c r="AG232" s="145"/>
      <c r="AH232" s="276"/>
      <c r="AI232" s="277"/>
      <c r="AJ232" s="277"/>
      <c r="AK232" s="277"/>
      <c r="AL232" s="146"/>
      <c r="AM232" s="147"/>
      <c r="AN232" s="278"/>
      <c r="AO232" s="277"/>
      <c r="AP232" s="278"/>
      <c r="AQ232" s="271"/>
      <c r="AR232" s="271"/>
      <c r="AS232" s="271"/>
      <c r="AT232" s="152" t="s">
        <v>252</v>
      </c>
      <c r="AU232" s="152" t="s">
        <v>155</v>
      </c>
      <c r="AY232" s="152" t="s">
        <v>149</v>
      </c>
      <c r="BE232" s="226">
        <f t="shared" si="29"/>
        <v>0</v>
      </c>
      <c r="BF232" s="226">
        <f t="shared" si="30"/>
        <v>0</v>
      </c>
      <c r="BG232" s="226">
        <f t="shared" si="31"/>
        <v>0</v>
      </c>
      <c r="BH232" s="226">
        <f t="shared" si="32"/>
        <v>0</v>
      </c>
      <c r="BI232" s="226">
        <f t="shared" si="33"/>
        <v>0</v>
      </c>
      <c r="BJ232" s="152" t="s">
        <v>155</v>
      </c>
      <c r="BK232" s="226">
        <f t="shared" si="34"/>
        <v>0</v>
      </c>
      <c r="BL232" s="152" t="s">
        <v>399</v>
      </c>
      <c r="BM232" s="152" t="s">
        <v>559</v>
      </c>
    </row>
    <row r="233" spans="2:65" s="161" customFormat="1" ht="22.5" customHeight="1">
      <c r="B233" s="224"/>
      <c r="C233" s="139">
        <v>110</v>
      </c>
      <c r="D233" s="139" t="s">
        <v>150</v>
      </c>
      <c r="E233" s="140" t="s">
        <v>1360</v>
      </c>
      <c r="F233" s="270" t="s">
        <v>1361</v>
      </c>
      <c r="G233" s="271"/>
      <c r="H233" s="271"/>
      <c r="I233" s="271"/>
      <c r="J233" s="141" t="s">
        <v>210</v>
      </c>
      <c r="K233" s="142">
        <v>4.995</v>
      </c>
      <c r="L233" s="272"/>
      <c r="M233" s="271"/>
      <c r="N233" s="272">
        <f t="shared" si="28"/>
        <v>0</v>
      </c>
      <c r="O233" s="271"/>
      <c r="P233" s="271"/>
      <c r="Q233" s="271"/>
      <c r="R233" s="225"/>
      <c r="S233" s="1"/>
      <c r="T233" s="228"/>
      <c r="U233" s="37"/>
      <c r="V233" s="29"/>
      <c r="W233" s="130"/>
      <c r="X233" s="130"/>
      <c r="Y233" s="130"/>
      <c r="Z233" s="130"/>
      <c r="AA233" s="131"/>
      <c r="AB233" s="1"/>
      <c r="AC233" s="1"/>
      <c r="AD233" s="1"/>
      <c r="AE233" s="139"/>
      <c r="AF233" s="139"/>
      <c r="AG233" s="140"/>
      <c r="AH233" s="270"/>
      <c r="AI233" s="271"/>
      <c r="AJ233" s="271"/>
      <c r="AK233" s="271"/>
      <c r="AL233" s="141"/>
      <c r="AM233" s="142"/>
      <c r="AN233" s="272"/>
      <c r="AO233" s="271"/>
      <c r="AP233" s="272"/>
      <c r="AQ233" s="271"/>
      <c r="AR233" s="271"/>
      <c r="AS233" s="271"/>
      <c r="AT233" s="152" t="s">
        <v>150</v>
      </c>
      <c r="AU233" s="152" t="s">
        <v>155</v>
      </c>
      <c r="AY233" s="152" t="s">
        <v>149</v>
      </c>
      <c r="BE233" s="226">
        <f t="shared" si="29"/>
        <v>0</v>
      </c>
      <c r="BF233" s="226">
        <f t="shared" si="30"/>
        <v>0</v>
      </c>
      <c r="BG233" s="226">
        <f t="shared" si="31"/>
        <v>0</v>
      </c>
      <c r="BH233" s="226">
        <f t="shared" si="32"/>
        <v>0</v>
      </c>
      <c r="BI233" s="226">
        <f t="shared" si="33"/>
        <v>0</v>
      </c>
      <c r="BJ233" s="152" t="s">
        <v>155</v>
      </c>
      <c r="BK233" s="226">
        <f t="shared" si="34"/>
        <v>0</v>
      </c>
      <c r="BL233" s="152" t="s">
        <v>399</v>
      </c>
      <c r="BM233" s="152" t="s">
        <v>562</v>
      </c>
    </row>
    <row r="234" spans="2:65" s="161" customFormat="1" ht="22.5" customHeight="1">
      <c r="B234" s="224"/>
      <c r="C234" s="139">
        <v>111</v>
      </c>
      <c r="D234" s="139" t="s">
        <v>150</v>
      </c>
      <c r="E234" s="140" t="s">
        <v>1362</v>
      </c>
      <c r="F234" s="270" t="s">
        <v>1363</v>
      </c>
      <c r="G234" s="271"/>
      <c r="H234" s="271"/>
      <c r="I234" s="271"/>
      <c r="J234" s="143" t="s">
        <v>1160</v>
      </c>
      <c r="K234" s="142">
        <v>60</v>
      </c>
      <c r="L234" s="272"/>
      <c r="M234" s="271"/>
      <c r="N234" s="272">
        <f t="shared" si="28"/>
        <v>0</v>
      </c>
      <c r="O234" s="271"/>
      <c r="P234" s="271"/>
      <c r="Q234" s="271"/>
      <c r="R234" s="225"/>
      <c r="S234" s="1"/>
      <c r="T234" s="228"/>
      <c r="U234" s="37"/>
      <c r="V234" s="29"/>
      <c r="W234" s="130"/>
      <c r="X234" s="130"/>
      <c r="Y234" s="130"/>
      <c r="Z234" s="130"/>
      <c r="AA234" s="131"/>
      <c r="AB234" s="1"/>
      <c r="AC234" s="1"/>
      <c r="AD234" s="1"/>
      <c r="AE234" s="139"/>
      <c r="AF234" s="139"/>
      <c r="AG234" s="140"/>
      <c r="AH234" s="270"/>
      <c r="AI234" s="271"/>
      <c r="AJ234" s="271"/>
      <c r="AK234" s="271"/>
      <c r="AL234" s="143"/>
      <c r="AM234" s="142"/>
      <c r="AN234" s="272"/>
      <c r="AO234" s="271"/>
      <c r="AP234" s="272"/>
      <c r="AQ234" s="271"/>
      <c r="AR234" s="271"/>
      <c r="AS234" s="271"/>
      <c r="AT234" s="152" t="s">
        <v>150</v>
      </c>
      <c r="AU234" s="152" t="s">
        <v>155</v>
      </c>
      <c r="AY234" s="152" t="s">
        <v>149</v>
      </c>
      <c r="BE234" s="226">
        <f t="shared" si="29"/>
        <v>0</v>
      </c>
      <c r="BF234" s="226">
        <f t="shared" si="30"/>
        <v>0</v>
      </c>
      <c r="BG234" s="226">
        <f t="shared" si="31"/>
        <v>0</v>
      </c>
      <c r="BH234" s="226">
        <f t="shared" si="32"/>
        <v>0</v>
      </c>
      <c r="BI234" s="226">
        <f t="shared" si="33"/>
        <v>0</v>
      </c>
      <c r="BJ234" s="152" t="s">
        <v>155</v>
      </c>
      <c r="BK234" s="226">
        <f t="shared" si="34"/>
        <v>0</v>
      </c>
      <c r="BL234" s="152" t="s">
        <v>399</v>
      </c>
      <c r="BM234" s="152" t="s">
        <v>565</v>
      </c>
    </row>
    <row r="235" spans="2:65" s="161" customFormat="1" ht="22.5" customHeight="1">
      <c r="B235" s="224"/>
      <c r="C235" s="139">
        <v>112</v>
      </c>
      <c r="D235" s="139" t="s">
        <v>150</v>
      </c>
      <c r="E235" s="140" t="s">
        <v>1364</v>
      </c>
      <c r="F235" s="270" t="s">
        <v>1365</v>
      </c>
      <c r="G235" s="271"/>
      <c r="H235" s="271"/>
      <c r="I235" s="271"/>
      <c r="J235" s="141" t="s">
        <v>210</v>
      </c>
      <c r="K235" s="142">
        <v>1</v>
      </c>
      <c r="L235" s="272"/>
      <c r="M235" s="271"/>
      <c r="N235" s="272">
        <f t="shared" si="28"/>
        <v>0</v>
      </c>
      <c r="O235" s="271"/>
      <c r="P235" s="271"/>
      <c r="Q235" s="271"/>
      <c r="R235" s="225"/>
      <c r="S235" s="1"/>
      <c r="T235" s="228"/>
      <c r="U235" s="37"/>
      <c r="V235" s="29"/>
      <c r="W235" s="130"/>
      <c r="X235" s="130"/>
      <c r="Y235" s="130"/>
      <c r="Z235" s="130"/>
      <c r="AA235" s="131"/>
      <c r="AB235" s="1"/>
      <c r="AC235" s="1"/>
      <c r="AD235" s="1"/>
      <c r="AE235" s="139"/>
      <c r="AF235" s="139"/>
      <c r="AG235" s="140"/>
      <c r="AH235" s="270"/>
      <c r="AI235" s="271"/>
      <c r="AJ235" s="271"/>
      <c r="AK235" s="271"/>
      <c r="AL235" s="141"/>
      <c r="AM235" s="142"/>
      <c r="AN235" s="272"/>
      <c r="AO235" s="271"/>
      <c r="AP235" s="272"/>
      <c r="AQ235" s="271"/>
      <c r="AR235" s="271"/>
      <c r="AS235" s="271"/>
      <c r="AT235" s="152" t="s">
        <v>150</v>
      </c>
      <c r="AU235" s="152" t="s">
        <v>155</v>
      </c>
      <c r="AY235" s="152" t="s">
        <v>149</v>
      </c>
      <c r="BE235" s="226">
        <f t="shared" si="29"/>
        <v>0</v>
      </c>
      <c r="BF235" s="226">
        <f t="shared" si="30"/>
        <v>0</v>
      </c>
      <c r="BG235" s="226">
        <f t="shared" si="31"/>
        <v>0</v>
      </c>
      <c r="BH235" s="226">
        <f t="shared" si="32"/>
        <v>0</v>
      </c>
      <c r="BI235" s="226">
        <f t="shared" si="33"/>
        <v>0</v>
      </c>
      <c r="BJ235" s="152" t="s">
        <v>155</v>
      </c>
      <c r="BK235" s="226">
        <f t="shared" si="34"/>
        <v>0</v>
      </c>
      <c r="BL235" s="152" t="s">
        <v>399</v>
      </c>
      <c r="BM235" s="152" t="s">
        <v>568</v>
      </c>
    </row>
    <row r="236" spans="2:65" s="161" customFormat="1" ht="22.5" customHeight="1">
      <c r="B236" s="224"/>
      <c r="C236" s="139">
        <v>113</v>
      </c>
      <c r="D236" s="139" t="s">
        <v>150</v>
      </c>
      <c r="E236" s="140" t="s">
        <v>1366</v>
      </c>
      <c r="F236" s="270" t="s">
        <v>1367</v>
      </c>
      <c r="G236" s="271"/>
      <c r="H236" s="271"/>
      <c r="I236" s="271"/>
      <c r="J236" s="141" t="s">
        <v>210</v>
      </c>
      <c r="K236" s="142">
        <v>1</v>
      </c>
      <c r="L236" s="272"/>
      <c r="M236" s="271"/>
      <c r="N236" s="272">
        <f t="shared" si="28"/>
        <v>0</v>
      </c>
      <c r="O236" s="271"/>
      <c r="P236" s="271"/>
      <c r="Q236" s="271"/>
      <c r="R236" s="225"/>
      <c r="S236" s="1"/>
      <c r="T236" s="228"/>
      <c r="U236" s="37"/>
      <c r="V236" s="29"/>
      <c r="W236" s="130"/>
      <c r="X236" s="130"/>
      <c r="Y236" s="130"/>
      <c r="Z236" s="130"/>
      <c r="AA236" s="131"/>
      <c r="AB236" s="1"/>
      <c r="AC236" s="1"/>
      <c r="AD236" s="1"/>
      <c r="AE236" s="139"/>
      <c r="AF236" s="139"/>
      <c r="AG236" s="140"/>
      <c r="AH236" s="270"/>
      <c r="AI236" s="271"/>
      <c r="AJ236" s="271"/>
      <c r="AK236" s="271"/>
      <c r="AL236" s="141"/>
      <c r="AM236" s="142"/>
      <c r="AN236" s="272"/>
      <c r="AO236" s="271"/>
      <c r="AP236" s="272"/>
      <c r="AQ236" s="271"/>
      <c r="AR236" s="271"/>
      <c r="AS236" s="271"/>
      <c r="AT236" s="152" t="s">
        <v>150</v>
      </c>
      <c r="AU236" s="152" t="s">
        <v>155</v>
      </c>
      <c r="AY236" s="152" t="s">
        <v>149</v>
      </c>
      <c r="BE236" s="226">
        <f t="shared" si="29"/>
        <v>0</v>
      </c>
      <c r="BF236" s="226">
        <f t="shared" si="30"/>
        <v>0</v>
      </c>
      <c r="BG236" s="226">
        <f t="shared" si="31"/>
        <v>0</v>
      </c>
      <c r="BH236" s="226">
        <f t="shared" si="32"/>
        <v>0</v>
      </c>
      <c r="BI236" s="226">
        <f t="shared" si="33"/>
        <v>0</v>
      </c>
      <c r="BJ236" s="152" t="s">
        <v>155</v>
      </c>
      <c r="BK236" s="226">
        <f t="shared" si="34"/>
        <v>0</v>
      </c>
      <c r="BL236" s="152" t="s">
        <v>399</v>
      </c>
      <c r="BM236" s="152" t="s">
        <v>571</v>
      </c>
    </row>
    <row r="237" spans="2:18" s="161" customFormat="1" ht="6.75" customHeight="1">
      <c r="B237" s="185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7"/>
    </row>
  </sheetData>
  <sheetProtection/>
  <mergeCells count="748">
    <mergeCell ref="F212:I212"/>
    <mergeCell ref="L212:M212"/>
    <mergeCell ref="N212:Q212"/>
    <mergeCell ref="F213:I213"/>
    <mergeCell ref="L213:M213"/>
    <mergeCell ref="N213:Q213"/>
    <mergeCell ref="H1:K1"/>
    <mergeCell ref="S2:AC2"/>
    <mergeCell ref="F236:I236"/>
    <mergeCell ref="L236:M236"/>
    <mergeCell ref="N236:Q236"/>
    <mergeCell ref="N116:Q116"/>
    <mergeCell ref="N117:Q117"/>
    <mergeCell ref="N118:Q118"/>
    <mergeCell ref="N134:Q134"/>
    <mergeCell ref="N155:Q155"/>
    <mergeCell ref="N189:Q189"/>
    <mergeCell ref="N225:Q225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7:I227"/>
    <mergeCell ref="L227:M227"/>
    <mergeCell ref="N227:Q227"/>
    <mergeCell ref="N226:Q226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F194:I194"/>
    <mergeCell ref="L194:M194"/>
    <mergeCell ref="N194:Q194"/>
    <mergeCell ref="F195:I195"/>
    <mergeCell ref="L195:M195"/>
    <mergeCell ref="N195:Q195"/>
    <mergeCell ref="AH119:AK119"/>
    <mergeCell ref="AN119:AO119"/>
    <mergeCell ref="AP119:AS119"/>
    <mergeCell ref="AH120:AK120"/>
    <mergeCell ref="AN120:AO120"/>
    <mergeCell ref="AP120:AS120"/>
    <mergeCell ref="AH121:AK121"/>
    <mergeCell ref="AN121:AO121"/>
    <mergeCell ref="AP121:AS12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H127:AK127"/>
    <mergeCell ref="AN127:AO127"/>
    <mergeCell ref="AP127:AS127"/>
    <mergeCell ref="AH128:AK128"/>
    <mergeCell ref="AN128:AO128"/>
    <mergeCell ref="AP128:AS128"/>
    <mergeCell ref="AH129:AK129"/>
    <mergeCell ref="AN129:AO129"/>
    <mergeCell ref="AP129:AS129"/>
    <mergeCell ref="AH130:AK130"/>
    <mergeCell ref="AN130:AO130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P225:AS225"/>
    <mergeCell ref="AP226:AS226"/>
    <mergeCell ref="AH227:AK227"/>
    <mergeCell ref="AN227:AO227"/>
    <mergeCell ref="AP227:AS227"/>
    <mergeCell ref="AH228:AK228"/>
    <mergeCell ref="AN228:AO228"/>
    <mergeCell ref="AP228:AS228"/>
    <mergeCell ref="AH229:AK229"/>
    <mergeCell ref="AN229:AO229"/>
    <mergeCell ref="AP229:AS229"/>
    <mergeCell ref="AH230:AK230"/>
    <mergeCell ref="AN230:AO230"/>
    <mergeCell ref="AP230:AS230"/>
    <mergeCell ref="AH231:AK231"/>
    <mergeCell ref="AN231:AO231"/>
    <mergeCell ref="AP231:AS231"/>
    <mergeCell ref="AH232:AK232"/>
    <mergeCell ref="AN232:AO232"/>
    <mergeCell ref="AP232:AS232"/>
    <mergeCell ref="AH233:AK233"/>
    <mergeCell ref="AN233:AO233"/>
    <mergeCell ref="AP233:AS233"/>
    <mergeCell ref="AH236:AK236"/>
    <mergeCell ref="AN236:AO236"/>
    <mergeCell ref="AP236:AS236"/>
    <mergeCell ref="AH234:AK234"/>
    <mergeCell ref="AN234:AO234"/>
    <mergeCell ref="AP234:AS234"/>
    <mergeCell ref="AH235:AK235"/>
    <mergeCell ref="AN235:AO235"/>
    <mergeCell ref="AP235:AS235"/>
  </mergeCells>
  <printOptions/>
  <pageMargins left="0.5905511811023623" right="0.5905511811023623" top="0.5118110236220472" bottom="0.4724409448818898" header="0" footer="0"/>
  <pageSetup blackAndWhite="1" errors="blank" fitToHeight="11" fitToWidth="1" horizontalDpi="600" verticalDpi="600" orientation="landscape" paperSize="9" r:id="rId1"/>
  <rowBreaks count="2" manualBreakCount="2">
    <brk id="72" min="2" max="16" man="1"/>
    <brk id="102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1"/>
  <sheetViews>
    <sheetView showGridLines="0" tabSelected="1" view="pageBreakPreview" zoomScaleSheetLayoutView="100" zoomScalePageLayoutView="0" workbookViewId="0" topLeftCell="A1">
      <pane ySplit="1" topLeftCell="A259" activePane="bottomLeft" state="frozen"/>
      <selection pane="topLeft" activeCell="A1" sqref="A1"/>
      <selection pane="bottomLeft" activeCell="K270" sqref="K27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2.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6.33203125" style="0" customWidth="1"/>
    <col min="40" max="40" width="3.33203125" style="0" customWidth="1"/>
    <col min="41" max="41" width="6.16015625" style="0" customWidth="1"/>
    <col min="42" max="42" width="2.83203125" style="0" customWidth="1"/>
    <col min="43" max="43" width="7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03"/>
      <c r="I1" s="303"/>
      <c r="J1" s="303"/>
      <c r="K1" s="303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4" t="s">
        <v>6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4" t="s">
        <v>92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37" t="s">
        <v>98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283" t="str">
        <f>'Rekapitulácia stavby'!K6</f>
        <v>Rozširenie kapacít MŠ - Galaktická 9 elokované pracovisko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40" t="s">
        <v>1368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284" t="str">
        <f>'Rekapitulácia stavby'!AN8</f>
        <v>16.2.2018</v>
      </c>
      <c r="P9" s="248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39" t="s">
        <v>3</v>
      </c>
      <c r="P11" s="248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39" t="s">
        <v>3</v>
      </c>
      <c r="P12" s="248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39">
        <f>IF('Rekapitulácia stavby'!AN13="","",'Rekapitulácia stavby'!AN13)</f>
      </c>
      <c r="P14" s="248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39">
        <f>IF('Rekapitulácia stavby'!AN14="","",'Rekapitulácia stavby'!AN14)</f>
      </c>
      <c r="P15" s="248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39" t="s">
        <v>3</v>
      </c>
      <c r="P17" s="248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39" t="s">
        <v>3</v>
      </c>
      <c r="P18" s="248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39">
        <f>IF('Rekapitulácia stavby'!AN19="","",'Rekapitulácia stavby'!AN19)</f>
      </c>
      <c r="P20" s="248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39">
        <f>IF('Rekapitulácia stavby'!AN20="","",'Rekapitulácia stavby'!AN20)</f>
      </c>
      <c r="P21" s="248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41" t="s">
        <v>3</v>
      </c>
      <c r="F24" s="248"/>
      <c r="G24" s="248"/>
      <c r="H24" s="248"/>
      <c r="I24" s="248"/>
      <c r="J24" s="248"/>
      <c r="K24" s="248"/>
      <c r="L24" s="248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42">
        <f>N88</f>
        <v>0</v>
      </c>
      <c r="N27" s="248"/>
      <c r="O27" s="248"/>
      <c r="P27" s="248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42">
        <f>N97</f>
        <v>0</v>
      </c>
      <c r="N28" s="248"/>
      <c r="O28" s="248"/>
      <c r="P28" s="248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285">
        <f>ROUND(M27+M28,2)</f>
        <v>0</v>
      </c>
      <c r="N30" s="248"/>
      <c r="O30" s="248"/>
      <c r="P30" s="248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286">
        <f>ROUND((SUM(BE97:BE98)+SUM(BE116:BE250)),2)</f>
        <v>0</v>
      </c>
      <c r="I32" s="248"/>
      <c r="J32" s="248"/>
      <c r="K32" s="29"/>
      <c r="L32" s="29"/>
      <c r="M32" s="286">
        <f>ROUND(ROUND((SUM(BE97:BE98)+SUM(BE116:BE250)),2)*F32,2)</f>
        <v>0</v>
      </c>
      <c r="N32" s="248"/>
      <c r="O32" s="248"/>
      <c r="P32" s="248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286">
        <f>ROUND((SUM(BF97:BF98)+SUM(BF116:BF250)),2)</f>
        <v>0</v>
      </c>
      <c r="I33" s="248"/>
      <c r="J33" s="248"/>
      <c r="K33" s="29"/>
      <c r="L33" s="29"/>
      <c r="M33" s="286">
        <f>ROUND(ROUND((SUM(BF97:BF98)+SUM(BF116:BF250)),2)*F33,2)</f>
        <v>0</v>
      </c>
      <c r="N33" s="248"/>
      <c r="O33" s="248"/>
      <c r="P33" s="248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286">
        <f>ROUND((SUM(BG97:BG98)+SUM(BG116:BG250)),2)</f>
        <v>0</v>
      </c>
      <c r="I34" s="248"/>
      <c r="J34" s="248"/>
      <c r="K34" s="29"/>
      <c r="L34" s="29"/>
      <c r="M34" s="286">
        <v>0</v>
      </c>
      <c r="N34" s="248"/>
      <c r="O34" s="248"/>
      <c r="P34" s="248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286">
        <f>ROUND((SUM(BH97:BH98)+SUM(BH116:BH250)),2)</f>
        <v>0</v>
      </c>
      <c r="I35" s="248"/>
      <c r="J35" s="248"/>
      <c r="K35" s="29"/>
      <c r="L35" s="29"/>
      <c r="M35" s="286">
        <v>0</v>
      </c>
      <c r="N35" s="248"/>
      <c r="O35" s="248"/>
      <c r="P35" s="248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286">
        <f>ROUND((SUM(BI97:BI98)+SUM(BI116:BI250)),2)</f>
        <v>0</v>
      </c>
      <c r="I36" s="248"/>
      <c r="J36" s="248"/>
      <c r="K36" s="29"/>
      <c r="L36" s="29"/>
      <c r="M36" s="286">
        <v>0</v>
      </c>
      <c r="N36" s="248"/>
      <c r="O36" s="248"/>
      <c r="P36" s="248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287">
        <f>SUM(M30:M36)</f>
        <v>0</v>
      </c>
      <c r="M38" s="251"/>
      <c r="N38" s="251"/>
      <c r="O38" s="251"/>
      <c r="P38" s="253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37" t="s">
        <v>103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283" t="str">
        <f>F6</f>
        <v>Rozširenie kapacít MŠ - Galaktická 9 elokované pracovisko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265" t="str">
        <f>F7</f>
        <v>05 - Elektroinštalácia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284" t="str">
        <f>IF(O9="","",O9)</f>
        <v>16.2.2018</v>
      </c>
      <c r="N81" s="248"/>
      <c r="O81" s="248"/>
      <c r="P81" s="248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39" t="str">
        <f>E18</f>
        <v>Progressum s.r.o.</v>
      </c>
      <c r="N83" s="248"/>
      <c r="O83" s="248"/>
      <c r="P83" s="248"/>
      <c r="Q83" s="248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39" t="str">
        <f>E21</f>
        <v> </v>
      </c>
      <c r="N84" s="248"/>
      <c r="O84" s="248"/>
      <c r="P84" s="248"/>
      <c r="Q84" s="248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288" t="s">
        <v>104</v>
      </c>
      <c r="D86" s="289"/>
      <c r="E86" s="289"/>
      <c r="F86" s="289"/>
      <c r="G86" s="289"/>
      <c r="H86" s="96"/>
      <c r="I86" s="96"/>
      <c r="J86" s="96"/>
      <c r="K86" s="96"/>
      <c r="L86" s="96"/>
      <c r="M86" s="96"/>
      <c r="N86" s="288" t="s">
        <v>105</v>
      </c>
      <c r="O86" s="248"/>
      <c r="P86" s="248"/>
      <c r="Q86" s="248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62">
        <f>N116</f>
        <v>0</v>
      </c>
      <c r="O88" s="248"/>
      <c r="P88" s="248"/>
      <c r="Q88" s="248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1369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90">
        <f>N117</f>
        <v>0</v>
      </c>
      <c r="O89" s="291"/>
      <c r="P89" s="291"/>
      <c r="Q89" s="291"/>
      <c r="R89" s="107"/>
    </row>
    <row r="90" spans="2:18" s="6" customFormat="1" ht="24.75" customHeight="1">
      <c r="B90" s="104"/>
      <c r="C90" s="105"/>
      <c r="D90" s="106" t="s">
        <v>1370</v>
      </c>
      <c r="E90" s="105"/>
      <c r="F90" s="105"/>
      <c r="G90" s="105"/>
      <c r="H90" s="105"/>
      <c r="I90" s="105"/>
      <c r="J90" s="105"/>
      <c r="K90" s="105"/>
      <c r="L90" s="105"/>
      <c r="M90" s="105"/>
      <c r="N90" s="290">
        <f>N151</f>
        <v>0</v>
      </c>
      <c r="O90" s="291"/>
      <c r="P90" s="291"/>
      <c r="Q90" s="291"/>
      <c r="R90" s="107"/>
    </row>
    <row r="91" spans="2:18" s="6" customFormat="1" ht="24.75" customHeight="1">
      <c r="B91" s="104"/>
      <c r="C91" s="105"/>
      <c r="D91" s="106" t="s">
        <v>1371</v>
      </c>
      <c r="E91" s="105"/>
      <c r="F91" s="105"/>
      <c r="G91" s="105"/>
      <c r="H91" s="105"/>
      <c r="I91" s="105"/>
      <c r="J91" s="105"/>
      <c r="K91" s="105"/>
      <c r="L91" s="105"/>
      <c r="M91" s="105"/>
      <c r="N91" s="290">
        <f>N182</f>
        <v>0</v>
      </c>
      <c r="O91" s="291"/>
      <c r="P91" s="291"/>
      <c r="Q91" s="291"/>
      <c r="R91" s="107"/>
    </row>
    <row r="92" spans="2:18" s="6" customFormat="1" ht="24.75" customHeight="1">
      <c r="B92" s="104"/>
      <c r="C92" s="105"/>
      <c r="D92" s="106" t="s">
        <v>1372</v>
      </c>
      <c r="E92" s="105"/>
      <c r="F92" s="105"/>
      <c r="G92" s="105"/>
      <c r="H92" s="105"/>
      <c r="I92" s="105"/>
      <c r="J92" s="105"/>
      <c r="K92" s="105"/>
      <c r="L92" s="105"/>
      <c r="M92" s="105"/>
      <c r="N92" s="290">
        <f>N195</f>
        <v>0</v>
      </c>
      <c r="O92" s="291"/>
      <c r="P92" s="291"/>
      <c r="Q92" s="291"/>
      <c r="R92" s="107"/>
    </row>
    <row r="93" spans="2:18" s="6" customFormat="1" ht="24.75" customHeight="1">
      <c r="B93" s="104"/>
      <c r="C93" s="105"/>
      <c r="D93" s="106" t="s">
        <v>1373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90">
        <f>N211</f>
        <v>0</v>
      </c>
      <c r="O93" s="291"/>
      <c r="P93" s="291"/>
      <c r="Q93" s="291"/>
      <c r="R93" s="107"/>
    </row>
    <row r="94" spans="2:18" s="6" customFormat="1" ht="24.75" customHeight="1">
      <c r="B94" s="104"/>
      <c r="C94" s="105"/>
      <c r="D94" s="106" t="s">
        <v>1374</v>
      </c>
      <c r="E94" s="105"/>
      <c r="F94" s="105"/>
      <c r="G94" s="105"/>
      <c r="H94" s="105"/>
      <c r="I94" s="105"/>
      <c r="J94" s="105"/>
      <c r="K94" s="105"/>
      <c r="L94" s="105"/>
      <c r="M94" s="105"/>
      <c r="N94" s="290">
        <f>N231</f>
        <v>0</v>
      </c>
      <c r="O94" s="291"/>
      <c r="P94" s="291"/>
      <c r="Q94" s="291"/>
      <c r="R94" s="107"/>
    </row>
    <row r="95" spans="2:18" s="6" customFormat="1" ht="24.75" customHeight="1">
      <c r="B95" s="104"/>
      <c r="C95" s="105"/>
      <c r="D95" s="106" t="s">
        <v>1375</v>
      </c>
      <c r="E95" s="105"/>
      <c r="F95" s="105"/>
      <c r="G95" s="105"/>
      <c r="H95" s="105"/>
      <c r="I95" s="105"/>
      <c r="J95" s="105"/>
      <c r="K95" s="105"/>
      <c r="L95" s="105"/>
      <c r="M95" s="105"/>
      <c r="N95" s="290">
        <f>N240</f>
        <v>0</v>
      </c>
      <c r="O95" s="291"/>
      <c r="P95" s="291"/>
      <c r="Q95" s="291"/>
      <c r="R95" s="107"/>
    </row>
    <row r="96" spans="2:18" s="1" customFormat="1" ht="21.75" customHeigh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/>
    </row>
    <row r="97" spans="2:21" s="1" customFormat="1" ht="29.25" customHeight="1">
      <c r="B97" s="28"/>
      <c r="C97" s="103" t="s">
        <v>134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4">
        <v>0</v>
      </c>
      <c r="O97" s="248"/>
      <c r="P97" s="248"/>
      <c r="Q97" s="248"/>
      <c r="R97" s="30"/>
      <c r="T97" s="112"/>
      <c r="U97" s="113" t="s">
        <v>36</v>
      </c>
    </row>
    <row r="98" spans="2:18" s="1" customFormat="1" ht="18" customHeight="1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/>
    </row>
    <row r="99" spans="2:18" s="1" customFormat="1" ht="29.25" customHeight="1">
      <c r="B99" s="28"/>
      <c r="C99" s="95" t="s">
        <v>96</v>
      </c>
      <c r="D99" s="96"/>
      <c r="E99" s="96"/>
      <c r="F99" s="96"/>
      <c r="G99" s="96"/>
      <c r="H99" s="96"/>
      <c r="I99" s="96"/>
      <c r="J99" s="96"/>
      <c r="K99" s="96"/>
      <c r="L99" s="263">
        <f>ROUND(SUM(N88+N97),2)</f>
        <v>0</v>
      </c>
      <c r="M99" s="289"/>
      <c r="N99" s="289"/>
      <c r="O99" s="289"/>
      <c r="P99" s="289"/>
      <c r="Q99" s="289"/>
      <c r="R99" s="30"/>
    </row>
    <row r="100" spans="2:18" s="1" customFormat="1" ht="6.7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4" spans="2:18" s="1" customFormat="1" ht="6.7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5" spans="2:18" s="1" customFormat="1" ht="36.75" customHeight="1">
      <c r="B105" s="28"/>
      <c r="C105" s="237" t="s">
        <v>135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30"/>
    </row>
    <row r="106" spans="2:18" s="1" customFormat="1" ht="6.75" customHeight="1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</row>
    <row r="107" spans="2:18" s="1" customFormat="1" ht="30" customHeight="1">
      <c r="B107" s="28"/>
      <c r="C107" s="25" t="s">
        <v>14</v>
      </c>
      <c r="D107" s="29"/>
      <c r="E107" s="29"/>
      <c r="F107" s="283" t="str">
        <f>F6</f>
        <v>Rozširenie kapacít MŠ - Galaktická 9 elokované pracovisko</v>
      </c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9"/>
      <c r="R107" s="30"/>
    </row>
    <row r="108" spans="2:18" s="1" customFormat="1" ht="36.75" customHeight="1">
      <c r="B108" s="28"/>
      <c r="C108" s="62" t="s">
        <v>99</v>
      </c>
      <c r="D108" s="29"/>
      <c r="E108" s="29"/>
      <c r="F108" s="265" t="str">
        <f>F7</f>
        <v>05 - Elektroinštalácia</v>
      </c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9"/>
      <c r="R108" s="30"/>
    </row>
    <row r="109" spans="2:18" s="1" customFormat="1" ht="6.7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8" customHeight="1">
      <c r="B110" s="28"/>
      <c r="C110" s="25" t="s">
        <v>18</v>
      </c>
      <c r="D110" s="29"/>
      <c r="E110" s="29"/>
      <c r="F110" s="23" t="str">
        <f>F9</f>
        <v>Galaktická 9, Košice</v>
      </c>
      <c r="G110" s="29"/>
      <c r="H110" s="29"/>
      <c r="I110" s="29"/>
      <c r="J110" s="29"/>
      <c r="K110" s="25" t="s">
        <v>20</v>
      </c>
      <c r="L110" s="29"/>
      <c r="M110" s="284" t="str">
        <f>IF(O9="","",O9)</f>
        <v>16.2.2018</v>
      </c>
      <c r="N110" s="248"/>
      <c r="O110" s="248"/>
      <c r="P110" s="248"/>
      <c r="Q110" s="29"/>
      <c r="R110" s="30"/>
    </row>
    <row r="111" spans="2:18" s="1" customFormat="1" ht="6.75" customHeigh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18" s="1" customFormat="1" ht="15">
      <c r="B112" s="28"/>
      <c r="C112" s="25" t="s">
        <v>22</v>
      </c>
      <c r="D112" s="29"/>
      <c r="E112" s="29"/>
      <c r="F112" s="23" t="str">
        <f>E12</f>
        <v>Mesto Košice, Trieda SNP 48/A, Košice </v>
      </c>
      <c r="G112" s="29"/>
      <c r="H112" s="29"/>
      <c r="I112" s="29"/>
      <c r="J112" s="29"/>
      <c r="K112" s="25" t="s">
        <v>28</v>
      </c>
      <c r="L112" s="29"/>
      <c r="M112" s="239" t="str">
        <f>E18</f>
        <v>Progressum s.r.o.</v>
      </c>
      <c r="N112" s="248"/>
      <c r="O112" s="248"/>
      <c r="P112" s="248"/>
      <c r="Q112" s="248"/>
      <c r="R112" s="30"/>
    </row>
    <row r="113" spans="2:18" s="1" customFormat="1" ht="14.25" customHeight="1">
      <c r="B113" s="28"/>
      <c r="C113" s="25" t="s">
        <v>26</v>
      </c>
      <c r="D113" s="29"/>
      <c r="E113" s="29"/>
      <c r="F113" s="23" t="str">
        <f>IF(E15="","",E15)</f>
        <v> </v>
      </c>
      <c r="G113" s="29"/>
      <c r="H113" s="29"/>
      <c r="I113" s="29"/>
      <c r="J113" s="29"/>
      <c r="K113" s="25" t="s">
        <v>31</v>
      </c>
      <c r="L113" s="29"/>
      <c r="M113" s="239" t="str">
        <f>E21</f>
        <v> </v>
      </c>
      <c r="N113" s="248"/>
      <c r="O113" s="248"/>
      <c r="P113" s="248"/>
      <c r="Q113" s="248"/>
      <c r="R113" s="30"/>
    </row>
    <row r="114" spans="2:18" s="1" customFormat="1" ht="9.7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27" s="8" customFormat="1" ht="29.25" customHeight="1">
      <c r="B115" s="114"/>
      <c r="C115" s="133" t="s">
        <v>136</v>
      </c>
      <c r="D115" s="227" t="s">
        <v>137</v>
      </c>
      <c r="E115" s="227" t="s">
        <v>54</v>
      </c>
      <c r="F115" s="295" t="s">
        <v>138</v>
      </c>
      <c r="G115" s="296"/>
      <c r="H115" s="296"/>
      <c r="I115" s="296"/>
      <c r="J115" s="227" t="s">
        <v>139</v>
      </c>
      <c r="K115" s="227" t="s">
        <v>140</v>
      </c>
      <c r="L115" s="297" t="s">
        <v>141</v>
      </c>
      <c r="M115" s="296"/>
      <c r="N115" s="295" t="s">
        <v>105</v>
      </c>
      <c r="O115" s="296"/>
      <c r="P115" s="296"/>
      <c r="Q115" s="298"/>
      <c r="R115" s="115"/>
      <c r="T115" s="69" t="s">
        <v>142</v>
      </c>
      <c r="U115" s="70" t="s">
        <v>36</v>
      </c>
      <c r="V115" s="70" t="s">
        <v>143</v>
      </c>
      <c r="W115" s="70" t="s">
        <v>144</v>
      </c>
      <c r="X115" s="70" t="s">
        <v>145</v>
      </c>
      <c r="Y115" s="70" t="s">
        <v>146</v>
      </c>
      <c r="Z115" s="70" t="s">
        <v>147</v>
      </c>
      <c r="AA115" s="71" t="s">
        <v>148</v>
      </c>
    </row>
    <row r="116" spans="2:63" s="1" customFormat="1" ht="29.25" customHeight="1">
      <c r="B116" s="28"/>
      <c r="C116" s="134" t="s">
        <v>101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299">
        <f>BK116</f>
        <v>0</v>
      </c>
      <c r="O116" s="300"/>
      <c r="P116" s="300"/>
      <c r="Q116" s="300"/>
      <c r="R116" s="30"/>
      <c r="T116" s="72"/>
      <c r="U116" s="44"/>
      <c r="V116" s="44"/>
      <c r="W116" s="116">
        <f>W117+W151+W182+W195+W211+W231+W240</f>
        <v>0</v>
      </c>
      <c r="X116" s="44"/>
      <c r="Y116" s="116">
        <f>Y117+Y151+Y182+Y195+Y211+Y231+Y240</f>
        <v>0</v>
      </c>
      <c r="Z116" s="44"/>
      <c r="AA116" s="117">
        <f>AA117+AA151+AA182+AA195+AA211+AA231+AA240</f>
        <v>0</v>
      </c>
      <c r="AT116" s="14" t="s">
        <v>71</v>
      </c>
      <c r="AU116" s="14" t="s">
        <v>107</v>
      </c>
      <c r="BK116" s="118">
        <f>BK117+BK151+BK182+BK195+BK211+BK231+BK240</f>
        <v>0</v>
      </c>
    </row>
    <row r="117" spans="2:63" s="9" customFormat="1" ht="36.75" customHeight="1">
      <c r="B117" s="119"/>
      <c r="C117" s="136"/>
      <c r="D117" s="137" t="s">
        <v>1369</v>
      </c>
      <c r="E117" s="137"/>
      <c r="F117" s="137"/>
      <c r="G117" s="137"/>
      <c r="H117" s="137"/>
      <c r="I117" s="137"/>
      <c r="J117" s="137"/>
      <c r="K117" s="137"/>
      <c r="L117" s="137"/>
      <c r="M117" s="137"/>
      <c r="N117" s="339">
        <f>BK117</f>
        <v>0</v>
      </c>
      <c r="O117" s="340"/>
      <c r="P117" s="340"/>
      <c r="Q117" s="340"/>
      <c r="R117" s="121"/>
      <c r="T117" s="122"/>
      <c r="U117" s="120"/>
      <c r="V117" s="120"/>
      <c r="W117" s="123">
        <f>SUM(W118:W150)</f>
        <v>0</v>
      </c>
      <c r="X117" s="120"/>
      <c r="Y117" s="123">
        <f>SUM(Y118:Y150)</f>
        <v>0</v>
      </c>
      <c r="Z117" s="120"/>
      <c r="AA117" s="124">
        <f>SUM(AA118:AA150)</f>
        <v>0</v>
      </c>
      <c r="AR117" s="125" t="s">
        <v>79</v>
      </c>
      <c r="AT117" s="126" t="s">
        <v>71</v>
      </c>
      <c r="AU117" s="126" t="s">
        <v>72</v>
      </c>
      <c r="AY117" s="125" t="s">
        <v>149</v>
      </c>
      <c r="BK117" s="127">
        <f>SUM(BK118:BK150)</f>
        <v>0</v>
      </c>
    </row>
    <row r="118" spans="2:65" s="1" customFormat="1" ht="22.5" customHeight="1">
      <c r="B118" s="128"/>
      <c r="C118" s="144" t="s">
        <v>79</v>
      </c>
      <c r="D118" s="144" t="s">
        <v>252</v>
      </c>
      <c r="E118" s="145" t="s">
        <v>1376</v>
      </c>
      <c r="F118" s="276" t="s">
        <v>1681</v>
      </c>
      <c r="G118" s="277"/>
      <c r="H118" s="277"/>
      <c r="I118" s="277"/>
      <c r="J118" s="146" t="s">
        <v>183</v>
      </c>
      <c r="K118" s="147">
        <v>3</v>
      </c>
      <c r="L118" s="278"/>
      <c r="M118" s="277"/>
      <c r="N118" s="278">
        <f aca="true" t="shared" si="0" ref="N118:N150">ROUND(L118*K118,2)</f>
        <v>0</v>
      </c>
      <c r="O118" s="271"/>
      <c r="P118" s="271"/>
      <c r="Q118" s="271"/>
      <c r="R118" s="129"/>
      <c r="T118" s="228"/>
      <c r="U118" s="37"/>
      <c r="V118" s="29"/>
      <c r="W118" s="130"/>
      <c r="X118" s="130"/>
      <c r="Y118" s="130"/>
      <c r="Z118" s="130"/>
      <c r="AA118" s="131"/>
      <c r="AE118" s="144"/>
      <c r="AF118" s="144"/>
      <c r="AG118" s="145"/>
      <c r="AH118" s="276"/>
      <c r="AI118" s="277"/>
      <c r="AJ118" s="277"/>
      <c r="AK118" s="277"/>
      <c r="AL118" s="146"/>
      <c r="AM118" s="147"/>
      <c r="AN118" s="278"/>
      <c r="AO118" s="277"/>
      <c r="AP118" s="278"/>
      <c r="AQ118" s="271"/>
      <c r="AR118" s="271"/>
      <c r="AS118" s="271"/>
      <c r="AT118" s="14" t="s">
        <v>252</v>
      </c>
      <c r="AU118" s="14" t="s">
        <v>79</v>
      </c>
      <c r="AY118" s="14" t="s">
        <v>149</v>
      </c>
      <c r="BE118" s="132">
        <f aca="true" t="shared" si="1" ref="BE118:BE150">IF(U118="základná",N118,0)</f>
        <v>0</v>
      </c>
      <c r="BF118" s="132">
        <f aca="true" t="shared" si="2" ref="BF118:BF150">IF(U118="znížená",N118,0)</f>
        <v>0</v>
      </c>
      <c r="BG118" s="132">
        <f aca="true" t="shared" si="3" ref="BG118:BG150">IF(U118="zákl. prenesená",N118,0)</f>
        <v>0</v>
      </c>
      <c r="BH118" s="132">
        <f aca="true" t="shared" si="4" ref="BH118:BH150">IF(U118="zníž. prenesená",N118,0)</f>
        <v>0</v>
      </c>
      <c r="BI118" s="132">
        <f aca="true" t="shared" si="5" ref="BI118:BI150">IF(U118="nulová",N118,0)</f>
        <v>0</v>
      </c>
      <c r="BJ118" s="14" t="s">
        <v>155</v>
      </c>
      <c r="BK118" s="132">
        <f aca="true" t="shared" si="6" ref="BK118:BK150">ROUND(L118*K118,2)</f>
        <v>0</v>
      </c>
      <c r="BL118" s="14" t="s">
        <v>154</v>
      </c>
      <c r="BM118" s="14" t="s">
        <v>79</v>
      </c>
    </row>
    <row r="119" spans="2:65" s="1" customFormat="1" ht="22.5" customHeight="1">
      <c r="B119" s="128"/>
      <c r="C119" s="144" t="s">
        <v>155</v>
      </c>
      <c r="D119" s="144" t="s">
        <v>252</v>
      </c>
      <c r="E119" s="145" t="s">
        <v>1377</v>
      </c>
      <c r="F119" s="276" t="s">
        <v>1682</v>
      </c>
      <c r="G119" s="277"/>
      <c r="H119" s="277"/>
      <c r="I119" s="277"/>
      <c r="J119" s="146" t="s">
        <v>183</v>
      </c>
      <c r="K119" s="147">
        <v>1</v>
      </c>
      <c r="L119" s="278"/>
      <c r="M119" s="277"/>
      <c r="N119" s="278">
        <f t="shared" si="0"/>
        <v>0</v>
      </c>
      <c r="O119" s="271"/>
      <c r="P119" s="271"/>
      <c r="Q119" s="271"/>
      <c r="R119" s="129"/>
      <c r="T119" s="228"/>
      <c r="U119" s="37"/>
      <c r="V119" s="29"/>
      <c r="W119" s="130"/>
      <c r="X119" s="130"/>
      <c r="Y119" s="130"/>
      <c r="Z119" s="130"/>
      <c r="AA119" s="131"/>
      <c r="AE119" s="144"/>
      <c r="AF119" s="144"/>
      <c r="AG119" s="145"/>
      <c r="AH119" s="276"/>
      <c r="AI119" s="277"/>
      <c r="AJ119" s="277"/>
      <c r="AK119" s="277"/>
      <c r="AL119" s="146"/>
      <c r="AM119" s="147"/>
      <c r="AN119" s="278"/>
      <c r="AO119" s="277"/>
      <c r="AP119" s="278"/>
      <c r="AQ119" s="271"/>
      <c r="AR119" s="271"/>
      <c r="AS119" s="271"/>
      <c r="AT119" s="14" t="s">
        <v>252</v>
      </c>
      <c r="AU119" s="14" t="s">
        <v>79</v>
      </c>
      <c r="AY119" s="14" t="s">
        <v>149</v>
      </c>
      <c r="BE119" s="132">
        <f t="shared" si="1"/>
        <v>0</v>
      </c>
      <c r="BF119" s="132">
        <f t="shared" si="2"/>
        <v>0</v>
      </c>
      <c r="BG119" s="132">
        <f t="shared" si="3"/>
        <v>0</v>
      </c>
      <c r="BH119" s="132">
        <f t="shared" si="4"/>
        <v>0</v>
      </c>
      <c r="BI119" s="132">
        <f t="shared" si="5"/>
        <v>0</v>
      </c>
      <c r="BJ119" s="14" t="s">
        <v>155</v>
      </c>
      <c r="BK119" s="132">
        <f t="shared" si="6"/>
        <v>0</v>
      </c>
      <c r="BL119" s="14" t="s">
        <v>154</v>
      </c>
      <c r="BM119" s="14" t="s">
        <v>155</v>
      </c>
    </row>
    <row r="120" spans="2:65" s="1" customFormat="1" ht="22.5" customHeight="1">
      <c r="B120" s="128"/>
      <c r="C120" s="144" t="s">
        <v>160</v>
      </c>
      <c r="D120" s="144" t="s">
        <v>252</v>
      </c>
      <c r="E120" s="145" t="s">
        <v>1378</v>
      </c>
      <c r="F120" s="276" t="s">
        <v>1683</v>
      </c>
      <c r="G120" s="277"/>
      <c r="H120" s="277"/>
      <c r="I120" s="277"/>
      <c r="J120" s="146" t="s">
        <v>183</v>
      </c>
      <c r="K120" s="147">
        <v>3</v>
      </c>
      <c r="L120" s="278"/>
      <c r="M120" s="277"/>
      <c r="N120" s="278">
        <f t="shared" si="0"/>
        <v>0</v>
      </c>
      <c r="O120" s="271"/>
      <c r="P120" s="271"/>
      <c r="Q120" s="271"/>
      <c r="R120" s="129"/>
      <c r="T120" s="228"/>
      <c r="U120" s="37"/>
      <c r="V120" s="29"/>
      <c r="W120" s="130"/>
      <c r="X120" s="130"/>
      <c r="Y120" s="130"/>
      <c r="Z120" s="130"/>
      <c r="AA120" s="131"/>
      <c r="AE120" s="144"/>
      <c r="AF120" s="144"/>
      <c r="AG120" s="145"/>
      <c r="AH120" s="276"/>
      <c r="AI120" s="277"/>
      <c r="AJ120" s="277"/>
      <c r="AK120" s="277"/>
      <c r="AL120" s="146"/>
      <c r="AM120" s="147"/>
      <c r="AN120" s="278"/>
      <c r="AO120" s="277"/>
      <c r="AP120" s="278"/>
      <c r="AQ120" s="271"/>
      <c r="AR120" s="271"/>
      <c r="AS120" s="271"/>
      <c r="AT120" s="14" t="s">
        <v>252</v>
      </c>
      <c r="AU120" s="14" t="s">
        <v>79</v>
      </c>
      <c r="AY120" s="14" t="s">
        <v>149</v>
      </c>
      <c r="BE120" s="132">
        <f t="shared" si="1"/>
        <v>0</v>
      </c>
      <c r="BF120" s="132">
        <f t="shared" si="2"/>
        <v>0</v>
      </c>
      <c r="BG120" s="132">
        <f t="shared" si="3"/>
        <v>0</v>
      </c>
      <c r="BH120" s="132">
        <f t="shared" si="4"/>
        <v>0</v>
      </c>
      <c r="BI120" s="132">
        <f t="shared" si="5"/>
        <v>0</v>
      </c>
      <c r="BJ120" s="14" t="s">
        <v>155</v>
      </c>
      <c r="BK120" s="132">
        <f t="shared" si="6"/>
        <v>0</v>
      </c>
      <c r="BL120" s="14" t="s">
        <v>154</v>
      </c>
      <c r="BM120" s="14" t="s">
        <v>160</v>
      </c>
    </row>
    <row r="121" spans="2:65" s="1" customFormat="1" ht="22.5" customHeight="1">
      <c r="B121" s="128"/>
      <c r="C121" s="144" t="s">
        <v>154</v>
      </c>
      <c r="D121" s="144" t="s">
        <v>252</v>
      </c>
      <c r="E121" s="145" t="s">
        <v>1379</v>
      </c>
      <c r="F121" s="276" t="s">
        <v>1380</v>
      </c>
      <c r="G121" s="277"/>
      <c r="H121" s="277"/>
      <c r="I121" s="277"/>
      <c r="J121" s="146" t="s">
        <v>183</v>
      </c>
      <c r="K121" s="147">
        <v>1</v>
      </c>
      <c r="L121" s="278"/>
      <c r="M121" s="277"/>
      <c r="N121" s="278">
        <f t="shared" si="0"/>
        <v>0</v>
      </c>
      <c r="O121" s="271"/>
      <c r="P121" s="271"/>
      <c r="Q121" s="271"/>
      <c r="R121" s="129"/>
      <c r="T121" s="228"/>
      <c r="U121" s="37"/>
      <c r="V121" s="29"/>
      <c r="W121" s="130"/>
      <c r="X121" s="130"/>
      <c r="Y121" s="130"/>
      <c r="Z121" s="130"/>
      <c r="AA121" s="131"/>
      <c r="AE121" s="144"/>
      <c r="AF121" s="144"/>
      <c r="AG121" s="145"/>
      <c r="AH121" s="276"/>
      <c r="AI121" s="277"/>
      <c r="AJ121" s="277"/>
      <c r="AK121" s="277"/>
      <c r="AL121" s="146"/>
      <c r="AM121" s="147"/>
      <c r="AN121" s="278"/>
      <c r="AO121" s="277"/>
      <c r="AP121" s="278"/>
      <c r="AQ121" s="271"/>
      <c r="AR121" s="271"/>
      <c r="AS121" s="271"/>
      <c r="AT121" s="14" t="s">
        <v>252</v>
      </c>
      <c r="AU121" s="14" t="s">
        <v>79</v>
      </c>
      <c r="AY121" s="14" t="s">
        <v>149</v>
      </c>
      <c r="BE121" s="132">
        <f t="shared" si="1"/>
        <v>0</v>
      </c>
      <c r="BF121" s="132">
        <f t="shared" si="2"/>
        <v>0</v>
      </c>
      <c r="BG121" s="132">
        <f t="shared" si="3"/>
        <v>0</v>
      </c>
      <c r="BH121" s="132">
        <f t="shared" si="4"/>
        <v>0</v>
      </c>
      <c r="BI121" s="132">
        <f t="shared" si="5"/>
        <v>0</v>
      </c>
      <c r="BJ121" s="14" t="s">
        <v>155</v>
      </c>
      <c r="BK121" s="132">
        <f t="shared" si="6"/>
        <v>0</v>
      </c>
      <c r="BL121" s="14" t="s">
        <v>154</v>
      </c>
      <c r="BM121" s="14" t="s">
        <v>154</v>
      </c>
    </row>
    <row r="122" spans="2:65" s="1" customFormat="1" ht="22.5" customHeight="1">
      <c r="B122" s="128"/>
      <c r="C122" s="144" t="s">
        <v>167</v>
      </c>
      <c r="D122" s="144" t="s">
        <v>252</v>
      </c>
      <c r="E122" s="145" t="s">
        <v>1381</v>
      </c>
      <c r="F122" s="276" t="s">
        <v>1382</v>
      </c>
      <c r="G122" s="277"/>
      <c r="H122" s="277"/>
      <c r="I122" s="277"/>
      <c r="J122" s="146" t="s">
        <v>183</v>
      </c>
      <c r="K122" s="147">
        <v>2</v>
      </c>
      <c r="L122" s="278"/>
      <c r="M122" s="277"/>
      <c r="N122" s="278">
        <f t="shared" si="0"/>
        <v>0</v>
      </c>
      <c r="O122" s="271"/>
      <c r="P122" s="271"/>
      <c r="Q122" s="271"/>
      <c r="R122" s="129"/>
      <c r="T122" s="228"/>
      <c r="U122" s="37"/>
      <c r="V122" s="29"/>
      <c r="W122" s="130"/>
      <c r="X122" s="130"/>
      <c r="Y122" s="130"/>
      <c r="Z122" s="130"/>
      <c r="AA122" s="131"/>
      <c r="AE122" s="144"/>
      <c r="AF122" s="144"/>
      <c r="AG122" s="145"/>
      <c r="AH122" s="276"/>
      <c r="AI122" s="277"/>
      <c r="AJ122" s="277"/>
      <c r="AK122" s="277"/>
      <c r="AL122" s="146"/>
      <c r="AM122" s="147"/>
      <c r="AN122" s="278"/>
      <c r="AO122" s="277"/>
      <c r="AP122" s="278"/>
      <c r="AQ122" s="271"/>
      <c r="AR122" s="271"/>
      <c r="AS122" s="271"/>
      <c r="AT122" s="14" t="s">
        <v>252</v>
      </c>
      <c r="AU122" s="14" t="s">
        <v>79</v>
      </c>
      <c r="AY122" s="14" t="s">
        <v>149</v>
      </c>
      <c r="BE122" s="132">
        <f t="shared" si="1"/>
        <v>0</v>
      </c>
      <c r="BF122" s="132">
        <f t="shared" si="2"/>
        <v>0</v>
      </c>
      <c r="BG122" s="132">
        <f t="shared" si="3"/>
        <v>0</v>
      </c>
      <c r="BH122" s="132">
        <f t="shared" si="4"/>
        <v>0</v>
      </c>
      <c r="BI122" s="132">
        <f t="shared" si="5"/>
        <v>0</v>
      </c>
      <c r="BJ122" s="14" t="s">
        <v>155</v>
      </c>
      <c r="BK122" s="132">
        <f t="shared" si="6"/>
        <v>0</v>
      </c>
      <c r="BL122" s="14" t="s">
        <v>154</v>
      </c>
      <c r="BM122" s="14" t="s">
        <v>167</v>
      </c>
    </row>
    <row r="123" spans="2:65" s="1" customFormat="1" ht="22.5" customHeight="1">
      <c r="B123" s="128"/>
      <c r="C123" s="144" t="s">
        <v>171</v>
      </c>
      <c r="D123" s="144" t="s">
        <v>252</v>
      </c>
      <c r="E123" s="145" t="s">
        <v>1383</v>
      </c>
      <c r="F123" s="276" t="s">
        <v>1384</v>
      </c>
      <c r="G123" s="277"/>
      <c r="H123" s="277"/>
      <c r="I123" s="277"/>
      <c r="J123" s="146" t="s">
        <v>183</v>
      </c>
      <c r="K123" s="147">
        <v>1</v>
      </c>
      <c r="L123" s="278"/>
      <c r="M123" s="277"/>
      <c r="N123" s="278">
        <f t="shared" si="0"/>
        <v>0</v>
      </c>
      <c r="O123" s="271"/>
      <c r="P123" s="271"/>
      <c r="Q123" s="271"/>
      <c r="R123" s="129"/>
      <c r="T123" s="228"/>
      <c r="U123" s="37"/>
      <c r="V123" s="29"/>
      <c r="W123" s="130"/>
      <c r="X123" s="130"/>
      <c r="Y123" s="130"/>
      <c r="Z123" s="130"/>
      <c r="AA123" s="131"/>
      <c r="AE123" s="144"/>
      <c r="AF123" s="144"/>
      <c r="AG123" s="145"/>
      <c r="AH123" s="276"/>
      <c r="AI123" s="277"/>
      <c r="AJ123" s="277"/>
      <c r="AK123" s="277"/>
      <c r="AL123" s="146"/>
      <c r="AM123" s="147"/>
      <c r="AN123" s="278"/>
      <c r="AO123" s="277"/>
      <c r="AP123" s="278"/>
      <c r="AQ123" s="271"/>
      <c r="AR123" s="271"/>
      <c r="AS123" s="271"/>
      <c r="AT123" s="14" t="s">
        <v>252</v>
      </c>
      <c r="AU123" s="14" t="s">
        <v>79</v>
      </c>
      <c r="AY123" s="14" t="s">
        <v>149</v>
      </c>
      <c r="BE123" s="132">
        <f t="shared" si="1"/>
        <v>0</v>
      </c>
      <c r="BF123" s="132">
        <f t="shared" si="2"/>
        <v>0</v>
      </c>
      <c r="BG123" s="132">
        <f t="shared" si="3"/>
        <v>0</v>
      </c>
      <c r="BH123" s="132">
        <f t="shared" si="4"/>
        <v>0</v>
      </c>
      <c r="BI123" s="132">
        <f t="shared" si="5"/>
        <v>0</v>
      </c>
      <c r="BJ123" s="14" t="s">
        <v>155</v>
      </c>
      <c r="BK123" s="132">
        <f t="shared" si="6"/>
        <v>0</v>
      </c>
      <c r="BL123" s="14" t="s">
        <v>154</v>
      </c>
      <c r="BM123" s="14" t="s">
        <v>171</v>
      </c>
    </row>
    <row r="124" spans="2:65" s="1" customFormat="1" ht="22.5" customHeight="1">
      <c r="B124" s="128"/>
      <c r="C124" s="144" t="s">
        <v>176</v>
      </c>
      <c r="D124" s="144" t="s">
        <v>252</v>
      </c>
      <c r="E124" s="145" t="s">
        <v>1385</v>
      </c>
      <c r="F124" s="276" t="s">
        <v>1386</v>
      </c>
      <c r="G124" s="277"/>
      <c r="H124" s="277"/>
      <c r="I124" s="277"/>
      <c r="J124" s="146" t="s">
        <v>183</v>
      </c>
      <c r="K124" s="147">
        <v>3</v>
      </c>
      <c r="L124" s="278"/>
      <c r="M124" s="277"/>
      <c r="N124" s="278">
        <f t="shared" si="0"/>
        <v>0</v>
      </c>
      <c r="O124" s="271"/>
      <c r="P124" s="271"/>
      <c r="Q124" s="271"/>
      <c r="R124" s="129"/>
      <c r="T124" s="228"/>
      <c r="U124" s="37"/>
      <c r="V124" s="29"/>
      <c r="W124" s="130"/>
      <c r="X124" s="130"/>
      <c r="Y124" s="130"/>
      <c r="Z124" s="130"/>
      <c r="AA124" s="131"/>
      <c r="AE124" s="144"/>
      <c r="AF124" s="144"/>
      <c r="AG124" s="145"/>
      <c r="AH124" s="276"/>
      <c r="AI124" s="277"/>
      <c r="AJ124" s="277"/>
      <c r="AK124" s="277"/>
      <c r="AL124" s="146"/>
      <c r="AM124" s="147"/>
      <c r="AN124" s="278"/>
      <c r="AO124" s="277"/>
      <c r="AP124" s="278"/>
      <c r="AQ124" s="271"/>
      <c r="AR124" s="271"/>
      <c r="AS124" s="271"/>
      <c r="AT124" s="14" t="s">
        <v>252</v>
      </c>
      <c r="AU124" s="14" t="s">
        <v>79</v>
      </c>
      <c r="AY124" s="14" t="s">
        <v>149</v>
      </c>
      <c r="BE124" s="132">
        <f t="shared" si="1"/>
        <v>0</v>
      </c>
      <c r="BF124" s="132">
        <f t="shared" si="2"/>
        <v>0</v>
      </c>
      <c r="BG124" s="132">
        <f t="shared" si="3"/>
        <v>0</v>
      </c>
      <c r="BH124" s="132">
        <f t="shared" si="4"/>
        <v>0</v>
      </c>
      <c r="BI124" s="132">
        <f t="shared" si="5"/>
        <v>0</v>
      </c>
      <c r="BJ124" s="14" t="s">
        <v>155</v>
      </c>
      <c r="BK124" s="132">
        <f t="shared" si="6"/>
        <v>0</v>
      </c>
      <c r="BL124" s="14" t="s">
        <v>154</v>
      </c>
      <c r="BM124" s="14" t="s">
        <v>176</v>
      </c>
    </row>
    <row r="125" spans="2:65" s="1" customFormat="1" ht="22.5" customHeight="1">
      <c r="B125" s="128"/>
      <c r="C125" s="144" t="s">
        <v>180</v>
      </c>
      <c r="D125" s="144" t="s">
        <v>252</v>
      </c>
      <c r="E125" s="145" t="s">
        <v>1387</v>
      </c>
      <c r="F125" s="276" t="s">
        <v>1388</v>
      </c>
      <c r="G125" s="277"/>
      <c r="H125" s="277"/>
      <c r="I125" s="277"/>
      <c r="J125" s="146" t="s">
        <v>183</v>
      </c>
      <c r="K125" s="147">
        <v>26</v>
      </c>
      <c r="L125" s="278"/>
      <c r="M125" s="277"/>
      <c r="N125" s="278">
        <f t="shared" si="0"/>
        <v>0</v>
      </c>
      <c r="O125" s="271"/>
      <c r="P125" s="271"/>
      <c r="Q125" s="271"/>
      <c r="R125" s="129"/>
      <c r="T125" s="228"/>
      <c r="U125" s="37"/>
      <c r="V125" s="29"/>
      <c r="W125" s="130"/>
      <c r="X125" s="130"/>
      <c r="Y125" s="130"/>
      <c r="Z125" s="130"/>
      <c r="AA125" s="131"/>
      <c r="AE125" s="144"/>
      <c r="AF125" s="144"/>
      <c r="AG125" s="145"/>
      <c r="AH125" s="276"/>
      <c r="AI125" s="277"/>
      <c r="AJ125" s="277"/>
      <c r="AK125" s="277"/>
      <c r="AL125" s="146"/>
      <c r="AM125" s="147"/>
      <c r="AN125" s="278"/>
      <c r="AO125" s="277"/>
      <c r="AP125" s="278"/>
      <c r="AQ125" s="271"/>
      <c r="AR125" s="271"/>
      <c r="AS125" s="271"/>
      <c r="AT125" s="14" t="s">
        <v>252</v>
      </c>
      <c r="AU125" s="14" t="s">
        <v>79</v>
      </c>
      <c r="AY125" s="14" t="s">
        <v>149</v>
      </c>
      <c r="BE125" s="132">
        <f t="shared" si="1"/>
        <v>0</v>
      </c>
      <c r="BF125" s="132">
        <f t="shared" si="2"/>
        <v>0</v>
      </c>
      <c r="BG125" s="132">
        <f t="shared" si="3"/>
        <v>0</v>
      </c>
      <c r="BH125" s="132">
        <f t="shared" si="4"/>
        <v>0</v>
      </c>
      <c r="BI125" s="132">
        <f t="shared" si="5"/>
        <v>0</v>
      </c>
      <c r="BJ125" s="14" t="s">
        <v>155</v>
      </c>
      <c r="BK125" s="132">
        <f t="shared" si="6"/>
        <v>0</v>
      </c>
      <c r="BL125" s="14" t="s">
        <v>154</v>
      </c>
      <c r="BM125" s="14" t="s">
        <v>180</v>
      </c>
    </row>
    <row r="126" spans="2:65" s="1" customFormat="1" ht="22.5" customHeight="1">
      <c r="B126" s="128"/>
      <c r="C126" s="144" t="s">
        <v>185</v>
      </c>
      <c r="D126" s="144" t="s">
        <v>252</v>
      </c>
      <c r="E126" s="145" t="s">
        <v>1389</v>
      </c>
      <c r="F126" s="276" t="s">
        <v>1388</v>
      </c>
      <c r="G126" s="277"/>
      <c r="H126" s="277"/>
      <c r="I126" s="277"/>
      <c r="J126" s="146" t="s">
        <v>183</v>
      </c>
      <c r="K126" s="147">
        <v>24</v>
      </c>
      <c r="L126" s="278"/>
      <c r="M126" s="277"/>
      <c r="N126" s="278">
        <f t="shared" si="0"/>
        <v>0</v>
      </c>
      <c r="O126" s="271"/>
      <c r="P126" s="271"/>
      <c r="Q126" s="271"/>
      <c r="R126" s="129"/>
      <c r="T126" s="228"/>
      <c r="U126" s="37"/>
      <c r="V126" s="29"/>
      <c r="W126" s="130"/>
      <c r="X126" s="130"/>
      <c r="Y126" s="130"/>
      <c r="Z126" s="130"/>
      <c r="AA126" s="131"/>
      <c r="AE126" s="144"/>
      <c r="AF126" s="144"/>
      <c r="AG126" s="145"/>
      <c r="AH126" s="276"/>
      <c r="AI126" s="277"/>
      <c r="AJ126" s="277"/>
      <c r="AK126" s="277"/>
      <c r="AL126" s="146"/>
      <c r="AM126" s="147"/>
      <c r="AN126" s="278"/>
      <c r="AO126" s="277"/>
      <c r="AP126" s="278"/>
      <c r="AQ126" s="271"/>
      <c r="AR126" s="271"/>
      <c r="AS126" s="271"/>
      <c r="AT126" s="14" t="s">
        <v>252</v>
      </c>
      <c r="AU126" s="14" t="s">
        <v>79</v>
      </c>
      <c r="AY126" s="14" t="s">
        <v>149</v>
      </c>
      <c r="BE126" s="132">
        <f t="shared" si="1"/>
        <v>0</v>
      </c>
      <c r="BF126" s="132">
        <f t="shared" si="2"/>
        <v>0</v>
      </c>
      <c r="BG126" s="132">
        <f t="shared" si="3"/>
        <v>0</v>
      </c>
      <c r="BH126" s="132">
        <f t="shared" si="4"/>
        <v>0</v>
      </c>
      <c r="BI126" s="132">
        <f t="shared" si="5"/>
        <v>0</v>
      </c>
      <c r="BJ126" s="14" t="s">
        <v>155</v>
      </c>
      <c r="BK126" s="132">
        <f t="shared" si="6"/>
        <v>0</v>
      </c>
      <c r="BL126" s="14" t="s">
        <v>154</v>
      </c>
      <c r="BM126" s="14" t="s">
        <v>185</v>
      </c>
    </row>
    <row r="127" spans="2:65" s="1" customFormat="1" ht="22.5" customHeight="1">
      <c r="B127" s="128"/>
      <c r="C127" s="144" t="s">
        <v>189</v>
      </c>
      <c r="D127" s="144" t="s">
        <v>252</v>
      </c>
      <c r="E127" s="145" t="s">
        <v>1390</v>
      </c>
      <c r="F127" s="276" t="s">
        <v>1391</v>
      </c>
      <c r="G127" s="277"/>
      <c r="H127" s="277"/>
      <c r="I127" s="277"/>
      <c r="J127" s="146" t="s">
        <v>183</v>
      </c>
      <c r="K127" s="147">
        <v>1</v>
      </c>
      <c r="L127" s="278"/>
      <c r="M127" s="277"/>
      <c r="N127" s="278">
        <f t="shared" si="0"/>
        <v>0</v>
      </c>
      <c r="O127" s="271"/>
      <c r="P127" s="271"/>
      <c r="Q127" s="271"/>
      <c r="R127" s="129"/>
      <c r="T127" s="228"/>
      <c r="U127" s="37"/>
      <c r="V127" s="29"/>
      <c r="W127" s="130"/>
      <c r="X127" s="130"/>
      <c r="Y127" s="130"/>
      <c r="Z127" s="130"/>
      <c r="AA127" s="131"/>
      <c r="AE127" s="144"/>
      <c r="AF127" s="144"/>
      <c r="AG127" s="145"/>
      <c r="AH127" s="276"/>
      <c r="AI127" s="277"/>
      <c r="AJ127" s="277"/>
      <c r="AK127" s="277"/>
      <c r="AL127" s="146"/>
      <c r="AM127" s="147"/>
      <c r="AN127" s="278"/>
      <c r="AO127" s="277"/>
      <c r="AP127" s="278"/>
      <c r="AQ127" s="271"/>
      <c r="AR127" s="271"/>
      <c r="AS127" s="271"/>
      <c r="AT127" s="14" t="s">
        <v>252</v>
      </c>
      <c r="AU127" s="14" t="s">
        <v>79</v>
      </c>
      <c r="AY127" s="14" t="s">
        <v>149</v>
      </c>
      <c r="BE127" s="132">
        <f t="shared" si="1"/>
        <v>0</v>
      </c>
      <c r="BF127" s="132">
        <f t="shared" si="2"/>
        <v>0</v>
      </c>
      <c r="BG127" s="132">
        <f t="shared" si="3"/>
        <v>0</v>
      </c>
      <c r="BH127" s="132">
        <f t="shared" si="4"/>
        <v>0</v>
      </c>
      <c r="BI127" s="132">
        <f t="shared" si="5"/>
        <v>0</v>
      </c>
      <c r="BJ127" s="14" t="s">
        <v>155</v>
      </c>
      <c r="BK127" s="132">
        <f t="shared" si="6"/>
        <v>0</v>
      </c>
      <c r="BL127" s="14" t="s">
        <v>154</v>
      </c>
      <c r="BM127" s="14" t="s">
        <v>189</v>
      </c>
    </row>
    <row r="128" spans="2:65" s="1" customFormat="1" ht="22.5" customHeight="1">
      <c r="B128" s="128"/>
      <c r="C128" s="144" t="s">
        <v>192</v>
      </c>
      <c r="D128" s="144" t="s">
        <v>252</v>
      </c>
      <c r="E128" s="145" t="s">
        <v>1392</v>
      </c>
      <c r="F128" s="276" t="s">
        <v>1393</v>
      </c>
      <c r="G128" s="277"/>
      <c r="H128" s="277"/>
      <c r="I128" s="277"/>
      <c r="J128" s="146" t="s">
        <v>183</v>
      </c>
      <c r="K128" s="147">
        <v>1</v>
      </c>
      <c r="L128" s="278"/>
      <c r="M128" s="277"/>
      <c r="N128" s="278">
        <f t="shared" si="0"/>
        <v>0</v>
      </c>
      <c r="O128" s="271"/>
      <c r="P128" s="271"/>
      <c r="Q128" s="271"/>
      <c r="R128" s="129"/>
      <c r="T128" s="228"/>
      <c r="U128" s="37"/>
      <c r="V128" s="29"/>
      <c r="W128" s="130"/>
      <c r="X128" s="130"/>
      <c r="Y128" s="130"/>
      <c r="Z128" s="130"/>
      <c r="AA128" s="131"/>
      <c r="AE128" s="144"/>
      <c r="AF128" s="144"/>
      <c r="AG128" s="145"/>
      <c r="AH128" s="276"/>
      <c r="AI128" s="277"/>
      <c r="AJ128" s="277"/>
      <c r="AK128" s="277"/>
      <c r="AL128" s="146"/>
      <c r="AM128" s="147"/>
      <c r="AN128" s="278"/>
      <c r="AO128" s="277"/>
      <c r="AP128" s="278"/>
      <c r="AQ128" s="271"/>
      <c r="AR128" s="271"/>
      <c r="AS128" s="271"/>
      <c r="AT128" s="14" t="s">
        <v>252</v>
      </c>
      <c r="AU128" s="14" t="s">
        <v>79</v>
      </c>
      <c r="AY128" s="14" t="s">
        <v>149</v>
      </c>
      <c r="BE128" s="132">
        <f t="shared" si="1"/>
        <v>0</v>
      </c>
      <c r="BF128" s="132">
        <f t="shared" si="2"/>
        <v>0</v>
      </c>
      <c r="BG128" s="132">
        <f t="shared" si="3"/>
        <v>0</v>
      </c>
      <c r="BH128" s="132">
        <f t="shared" si="4"/>
        <v>0</v>
      </c>
      <c r="BI128" s="132">
        <f t="shared" si="5"/>
        <v>0</v>
      </c>
      <c r="BJ128" s="14" t="s">
        <v>155</v>
      </c>
      <c r="BK128" s="132">
        <f t="shared" si="6"/>
        <v>0</v>
      </c>
      <c r="BL128" s="14" t="s">
        <v>154</v>
      </c>
      <c r="BM128" s="14" t="s">
        <v>192</v>
      </c>
    </row>
    <row r="129" spans="2:65" s="1" customFormat="1" ht="22.5" customHeight="1">
      <c r="B129" s="128"/>
      <c r="C129" s="144" t="s">
        <v>195</v>
      </c>
      <c r="D129" s="144" t="s">
        <v>252</v>
      </c>
      <c r="E129" s="145" t="s">
        <v>1394</v>
      </c>
      <c r="F129" s="276" t="s">
        <v>1395</v>
      </c>
      <c r="G129" s="277"/>
      <c r="H129" s="277"/>
      <c r="I129" s="277"/>
      <c r="J129" s="146" t="s">
        <v>183</v>
      </c>
      <c r="K129" s="147">
        <v>5</v>
      </c>
      <c r="L129" s="278"/>
      <c r="M129" s="277"/>
      <c r="N129" s="278">
        <f t="shared" si="0"/>
        <v>0</v>
      </c>
      <c r="O129" s="271"/>
      <c r="P129" s="271"/>
      <c r="Q129" s="271"/>
      <c r="R129" s="129"/>
      <c r="T129" s="228"/>
      <c r="U129" s="37"/>
      <c r="V129" s="29"/>
      <c r="W129" s="130"/>
      <c r="X129" s="130"/>
      <c r="Y129" s="130"/>
      <c r="Z129" s="130"/>
      <c r="AA129" s="131"/>
      <c r="AE129" s="144"/>
      <c r="AF129" s="144"/>
      <c r="AG129" s="145"/>
      <c r="AH129" s="276"/>
      <c r="AI129" s="277"/>
      <c r="AJ129" s="277"/>
      <c r="AK129" s="277"/>
      <c r="AL129" s="146"/>
      <c r="AM129" s="147"/>
      <c r="AN129" s="278"/>
      <c r="AO129" s="277"/>
      <c r="AP129" s="278"/>
      <c r="AQ129" s="271"/>
      <c r="AR129" s="271"/>
      <c r="AS129" s="271"/>
      <c r="AT129" s="14" t="s">
        <v>252</v>
      </c>
      <c r="AU129" s="14" t="s">
        <v>79</v>
      </c>
      <c r="AY129" s="14" t="s">
        <v>149</v>
      </c>
      <c r="BE129" s="132">
        <f t="shared" si="1"/>
        <v>0</v>
      </c>
      <c r="BF129" s="132">
        <f t="shared" si="2"/>
        <v>0</v>
      </c>
      <c r="BG129" s="132">
        <f t="shared" si="3"/>
        <v>0</v>
      </c>
      <c r="BH129" s="132">
        <f t="shared" si="4"/>
        <v>0</v>
      </c>
      <c r="BI129" s="132">
        <f t="shared" si="5"/>
        <v>0</v>
      </c>
      <c r="BJ129" s="14" t="s">
        <v>155</v>
      </c>
      <c r="BK129" s="132">
        <f t="shared" si="6"/>
        <v>0</v>
      </c>
      <c r="BL129" s="14" t="s">
        <v>154</v>
      </c>
      <c r="BM129" s="14" t="s">
        <v>195</v>
      </c>
    </row>
    <row r="130" spans="2:65" s="1" customFormat="1" ht="22.5" customHeight="1">
      <c r="B130" s="128"/>
      <c r="C130" s="144" t="s">
        <v>198</v>
      </c>
      <c r="D130" s="144" t="s">
        <v>252</v>
      </c>
      <c r="E130" s="145" t="s">
        <v>1396</v>
      </c>
      <c r="F130" s="276" t="s">
        <v>1397</v>
      </c>
      <c r="G130" s="277"/>
      <c r="H130" s="277"/>
      <c r="I130" s="277"/>
      <c r="J130" s="146" t="s">
        <v>183</v>
      </c>
      <c r="K130" s="147">
        <v>3</v>
      </c>
      <c r="L130" s="278"/>
      <c r="M130" s="277"/>
      <c r="N130" s="278">
        <f t="shared" si="0"/>
        <v>0</v>
      </c>
      <c r="O130" s="271"/>
      <c r="P130" s="271"/>
      <c r="Q130" s="271"/>
      <c r="R130" s="129"/>
      <c r="T130" s="228"/>
      <c r="U130" s="37"/>
      <c r="V130" s="29"/>
      <c r="W130" s="130"/>
      <c r="X130" s="130"/>
      <c r="Y130" s="130"/>
      <c r="Z130" s="130"/>
      <c r="AA130" s="131"/>
      <c r="AE130" s="144"/>
      <c r="AF130" s="144"/>
      <c r="AG130" s="145"/>
      <c r="AH130" s="276"/>
      <c r="AI130" s="277"/>
      <c r="AJ130" s="277"/>
      <c r="AK130" s="277"/>
      <c r="AL130" s="146"/>
      <c r="AM130" s="147"/>
      <c r="AN130" s="278"/>
      <c r="AO130" s="277"/>
      <c r="AP130" s="278"/>
      <c r="AQ130" s="271"/>
      <c r="AR130" s="271"/>
      <c r="AS130" s="271"/>
      <c r="AT130" s="14" t="s">
        <v>252</v>
      </c>
      <c r="AU130" s="14" t="s">
        <v>79</v>
      </c>
      <c r="AY130" s="14" t="s">
        <v>149</v>
      </c>
      <c r="BE130" s="132">
        <f t="shared" si="1"/>
        <v>0</v>
      </c>
      <c r="BF130" s="132">
        <f t="shared" si="2"/>
        <v>0</v>
      </c>
      <c r="BG130" s="132">
        <f t="shared" si="3"/>
        <v>0</v>
      </c>
      <c r="BH130" s="132">
        <f t="shared" si="4"/>
        <v>0</v>
      </c>
      <c r="BI130" s="132">
        <f t="shared" si="5"/>
        <v>0</v>
      </c>
      <c r="BJ130" s="14" t="s">
        <v>155</v>
      </c>
      <c r="BK130" s="132">
        <f t="shared" si="6"/>
        <v>0</v>
      </c>
      <c r="BL130" s="14" t="s">
        <v>154</v>
      </c>
      <c r="BM130" s="14" t="s">
        <v>198</v>
      </c>
    </row>
    <row r="131" spans="2:65" s="1" customFormat="1" ht="22.5" customHeight="1">
      <c r="B131" s="128"/>
      <c r="C131" s="144" t="s">
        <v>201</v>
      </c>
      <c r="D131" s="144" t="s">
        <v>252</v>
      </c>
      <c r="E131" s="145" t="s">
        <v>1398</v>
      </c>
      <c r="F131" s="276" t="s">
        <v>1399</v>
      </c>
      <c r="G131" s="277"/>
      <c r="H131" s="277"/>
      <c r="I131" s="277"/>
      <c r="J131" s="146" t="s">
        <v>1400</v>
      </c>
      <c r="K131" s="147">
        <v>1</v>
      </c>
      <c r="L131" s="278"/>
      <c r="M131" s="277"/>
      <c r="N131" s="278">
        <f t="shared" si="0"/>
        <v>0</v>
      </c>
      <c r="O131" s="271"/>
      <c r="P131" s="271"/>
      <c r="Q131" s="271"/>
      <c r="R131" s="129"/>
      <c r="T131" s="228"/>
      <c r="U131" s="37"/>
      <c r="V131" s="29"/>
      <c r="W131" s="130"/>
      <c r="X131" s="130"/>
      <c r="Y131" s="130"/>
      <c r="Z131" s="130"/>
      <c r="AA131" s="131"/>
      <c r="AE131" s="144"/>
      <c r="AF131" s="144"/>
      <c r="AG131" s="145"/>
      <c r="AH131" s="276"/>
      <c r="AI131" s="277"/>
      <c r="AJ131" s="277"/>
      <c r="AK131" s="277"/>
      <c r="AL131" s="146"/>
      <c r="AM131" s="147"/>
      <c r="AN131" s="278"/>
      <c r="AO131" s="277"/>
      <c r="AP131" s="278"/>
      <c r="AQ131" s="271"/>
      <c r="AR131" s="271"/>
      <c r="AS131" s="271"/>
      <c r="AT131" s="14" t="s">
        <v>252</v>
      </c>
      <c r="AU131" s="14" t="s">
        <v>79</v>
      </c>
      <c r="AY131" s="14" t="s">
        <v>149</v>
      </c>
      <c r="BE131" s="132">
        <f t="shared" si="1"/>
        <v>0</v>
      </c>
      <c r="BF131" s="132">
        <f t="shared" si="2"/>
        <v>0</v>
      </c>
      <c r="BG131" s="132">
        <f t="shared" si="3"/>
        <v>0</v>
      </c>
      <c r="BH131" s="132">
        <f t="shared" si="4"/>
        <v>0</v>
      </c>
      <c r="BI131" s="132">
        <f t="shared" si="5"/>
        <v>0</v>
      </c>
      <c r="BJ131" s="14" t="s">
        <v>155</v>
      </c>
      <c r="BK131" s="132">
        <f t="shared" si="6"/>
        <v>0</v>
      </c>
      <c r="BL131" s="14" t="s">
        <v>154</v>
      </c>
      <c r="BM131" s="14" t="s">
        <v>201</v>
      </c>
    </row>
    <row r="132" spans="2:65" s="1" customFormat="1" ht="22.5" customHeight="1">
      <c r="B132" s="128"/>
      <c r="C132" s="144" t="s">
        <v>205</v>
      </c>
      <c r="D132" s="144" t="s">
        <v>252</v>
      </c>
      <c r="E132" s="145" t="s">
        <v>1401</v>
      </c>
      <c r="F132" s="276" t="s">
        <v>1402</v>
      </c>
      <c r="G132" s="277"/>
      <c r="H132" s="277"/>
      <c r="I132" s="277"/>
      <c r="J132" s="146" t="s">
        <v>266</v>
      </c>
      <c r="K132" s="147">
        <v>100</v>
      </c>
      <c r="L132" s="278"/>
      <c r="M132" s="277"/>
      <c r="N132" s="278">
        <f t="shared" si="0"/>
        <v>0</v>
      </c>
      <c r="O132" s="271"/>
      <c r="P132" s="271"/>
      <c r="Q132" s="271"/>
      <c r="R132" s="129"/>
      <c r="T132" s="228"/>
      <c r="U132" s="37"/>
      <c r="V132" s="29"/>
      <c r="W132" s="130"/>
      <c r="X132" s="130"/>
      <c r="Y132" s="130"/>
      <c r="Z132" s="130"/>
      <c r="AA132" s="131"/>
      <c r="AE132" s="144"/>
      <c r="AF132" s="144"/>
      <c r="AG132" s="145"/>
      <c r="AH132" s="276"/>
      <c r="AI132" s="277"/>
      <c r="AJ132" s="277"/>
      <c r="AK132" s="277"/>
      <c r="AL132" s="146"/>
      <c r="AM132" s="147"/>
      <c r="AN132" s="278"/>
      <c r="AO132" s="277"/>
      <c r="AP132" s="278"/>
      <c r="AQ132" s="271"/>
      <c r="AR132" s="271"/>
      <c r="AS132" s="271"/>
      <c r="AT132" s="14" t="s">
        <v>252</v>
      </c>
      <c r="AU132" s="14" t="s">
        <v>79</v>
      </c>
      <c r="AY132" s="14" t="s">
        <v>149</v>
      </c>
      <c r="BE132" s="132">
        <f t="shared" si="1"/>
        <v>0</v>
      </c>
      <c r="BF132" s="132">
        <f t="shared" si="2"/>
        <v>0</v>
      </c>
      <c r="BG132" s="132">
        <f t="shared" si="3"/>
        <v>0</v>
      </c>
      <c r="BH132" s="132">
        <f t="shared" si="4"/>
        <v>0</v>
      </c>
      <c r="BI132" s="132">
        <f t="shared" si="5"/>
        <v>0</v>
      </c>
      <c r="BJ132" s="14" t="s">
        <v>155</v>
      </c>
      <c r="BK132" s="132">
        <f t="shared" si="6"/>
        <v>0</v>
      </c>
      <c r="BL132" s="14" t="s">
        <v>154</v>
      </c>
      <c r="BM132" s="14" t="s">
        <v>205</v>
      </c>
    </row>
    <row r="133" spans="2:65" s="1" customFormat="1" ht="22.5" customHeight="1">
      <c r="B133" s="128"/>
      <c r="C133" s="144" t="s">
        <v>208</v>
      </c>
      <c r="D133" s="144" t="s">
        <v>252</v>
      </c>
      <c r="E133" s="145" t="s">
        <v>1403</v>
      </c>
      <c r="F133" s="276" t="s">
        <v>1404</v>
      </c>
      <c r="G133" s="277"/>
      <c r="H133" s="277"/>
      <c r="I133" s="277"/>
      <c r="J133" s="146" t="s">
        <v>266</v>
      </c>
      <c r="K133" s="147">
        <v>100</v>
      </c>
      <c r="L133" s="278"/>
      <c r="M133" s="277"/>
      <c r="N133" s="278">
        <f t="shared" si="0"/>
        <v>0</v>
      </c>
      <c r="O133" s="271"/>
      <c r="P133" s="271"/>
      <c r="Q133" s="271"/>
      <c r="R133" s="129"/>
      <c r="T133" s="228"/>
      <c r="U133" s="37"/>
      <c r="V133" s="29"/>
      <c r="W133" s="130"/>
      <c r="X133" s="130"/>
      <c r="Y133" s="130"/>
      <c r="Z133" s="130"/>
      <c r="AA133" s="131"/>
      <c r="AE133" s="144"/>
      <c r="AF133" s="144"/>
      <c r="AG133" s="145"/>
      <c r="AH133" s="276"/>
      <c r="AI133" s="277"/>
      <c r="AJ133" s="277"/>
      <c r="AK133" s="277"/>
      <c r="AL133" s="146"/>
      <c r="AM133" s="147"/>
      <c r="AN133" s="278"/>
      <c r="AO133" s="277"/>
      <c r="AP133" s="278"/>
      <c r="AQ133" s="271"/>
      <c r="AR133" s="271"/>
      <c r="AS133" s="271"/>
      <c r="AT133" s="14" t="s">
        <v>252</v>
      </c>
      <c r="AU133" s="14" t="s">
        <v>79</v>
      </c>
      <c r="AY133" s="14" t="s">
        <v>149</v>
      </c>
      <c r="BE133" s="132">
        <f t="shared" si="1"/>
        <v>0</v>
      </c>
      <c r="BF133" s="132">
        <f t="shared" si="2"/>
        <v>0</v>
      </c>
      <c r="BG133" s="132">
        <f t="shared" si="3"/>
        <v>0</v>
      </c>
      <c r="BH133" s="132">
        <f t="shared" si="4"/>
        <v>0</v>
      </c>
      <c r="BI133" s="132">
        <f t="shared" si="5"/>
        <v>0</v>
      </c>
      <c r="BJ133" s="14" t="s">
        <v>155</v>
      </c>
      <c r="BK133" s="132">
        <f t="shared" si="6"/>
        <v>0</v>
      </c>
      <c r="BL133" s="14" t="s">
        <v>154</v>
      </c>
      <c r="BM133" s="14" t="s">
        <v>208</v>
      </c>
    </row>
    <row r="134" spans="2:65" s="1" customFormat="1" ht="22.5" customHeight="1">
      <c r="B134" s="128"/>
      <c r="C134" s="144" t="s">
        <v>212</v>
      </c>
      <c r="D134" s="144" t="s">
        <v>252</v>
      </c>
      <c r="E134" s="145" t="s">
        <v>1405</v>
      </c>
      <c r="F134" s="276" t="s">
        <v>1406</v>
      </c>
      <c r="G134" s="277"/>
      <c r="H134" s="277"/>
      <c r="I134" s="277"/>
      <c r="J134" s="146" t="s">
        <v>266</v>
      </c>
      <c r="K134" s="147">
        <v>2</v>
      </c>
      <c r="L134" s="278"/>
      <c r="M134" s="277"/>
      <c r="N134" s="278">
        <f t="shared" si="0"/>
        <v>0</v>
      </c>
      <c r="O134" s="271"/>
      <c r="P134" s="271"/>
      <c r="Q134" s="271"/>
      <c r="R134" s="129"/>
      <c r="T134" s="228"/>
      <c r="U134" s="37"/>
      <c r="V134" s="29"/>
      <c r="W134" s="130"/>
      <c r="X134" s="130"/>
      <c r="Y134" s="130"/>
      <c r="Z134" s="130"/>
      <c r="AA134" s="131"/>
      <c r="AE134" s="144"/>
      <c r="AF134" s="144"/>
      <c r="AG134" s="145"/>
      <c r="AH134" s="276"/>
      <c r="AI134" s="277"/>
      <c r="AJ134" s="277"/>
      <c r="AK134" s="277"/>
      <c r="AL134" s="146"/>
      <c r="AM134" s="147"/>
      <c r="AN134" s="278"/>
      <c r="AO134" s="277"/>
      <c r="AP134" s="278"/>
      <c r="AQ134" s="271"/>
      <c r="AR134" s="271"/>
      <c r="AS134" s="271"/>
      <c r="AT134" s="14" t="s">
        <v>252</v>
      </c>
      <c r="AU134" s="14" t="s">
        <v>79</v>
      </c>
      <c r="AY134" s="14" t="s">
        <v>149</v>
      </c>
      <c r="BE134" s="132">
        <f t="shared" si="1"/>
        <v>0</v>
      </c>
      <c r="BF134" s="132">
        <f t="shared" si="2"/>
        <v>0</v>
      </c>
      <c r="BG134" s="132">
        <f t="shared" si="3"/>
        <v>0</v>
      </c>
      <c r="BH134" s="132">
        <f t="shared" si="4"/>
        <v>0</v>
      </c>
      <c r="BI134" s="132">
        <f t="shared" si="5"/>
        <v>0</v>
      </c>
      <c r="BJ134" s="14" t="s">
        <v>155</v>
      </c>
      <c r="BK134" s="132">
        <f t="shared" si="6"/>
        <v>0</v>
      </c>
      <c r="BL134" s="14" t="s">
        <v>154</v>
      </c>
      <c r="BM134" s="14" t="s">
        <v>212</v>
      </c>
    </row>
    <row r="135" spans="2:65" s="1" customFormat="1" ht="22.5" customHeight="1">
      <c r="B135" s="128"/>
      <c r="C135" s="144" t="s">
        <v>216</v>
      </c>
      <c r="D135" s="144" t="s">
        <v>252</v>
      </c>
      <c r="E135" s="145" t="s">
        <v>1407</v>
      </c>
      <c r="F135" s="276" t="s">
        <v>1408</v>
      </c>
      <c r="G135" s="277"/>
      <c r="H135" s="277"/>
      <c r="I135" s="277"/>
      <c r="J135" s="146" t="s">
        <v>266</v>
      </c>
      <c r="K135" s="147">
        <v>2</v>
      </c>
      <c r="L135" s="278"/>
      <c r="M135" s="277"/>
      <c r="N135" s="278">
        <f t="shared" si="0"/>
        <v>0</v>
      </c>
      <c r="O135" s="271"/>
      <c r="P135" s="271"/>
      <c r="Q135" s="271"/>
      <c r="R135" s="129"/>
      <c r="T135" s="228"/>
      <c r="U135" s="37"/>
      <c r="V135" s="29"/>
      <c r="W135" s="130"/>
      <c r="X135" s="130"/>
      <c r="Y135" s="130"/>
      <c r="Z135" s="130"/>
      <c r="AA135" s="131"/>
      <c r="AE135" s="144"/>
      <c r="AF135" s="144"/>
      <c r="AG135" s="145"/>
      <c r="AH135" s="276"/>
      <c r="AI135" s="277"/>
      <c r="AJ135" s="277"/>
      <c r="AK135" s="277"/>
      <c r="AL135" s="146"/>
      <c r="AM135" s="147"/>
      <c r="AN135" s="278"/>
      <c r="AO135" s="277"/>
      <c r="AP135" s="278"/>
      <c r="AQ135" s="271"/>
      <c r="AR135" s="271"/>
      <c r="AS135" s="271"/>
      <c r="AT135" s="14" t="s">
        <v>252</v>
      </c>
      <c r="AU135" s="14" t="s">
        <v>79</v>
      </c>
      <c r="AY135" s="14" t="s">
        <v>149</v>
      </c>
      <c r="BE135" s="132">
        <f t="shared" si="1"/>
        <v>0</v>
      </c>
      <c r="BF135" s="132">
        <f t="shared" si="2"/>
        <v>0</v>
      </c>
      <c r="BG135" s="132">
        <f t="shared" si="3"/>
        <v>0</v>
      </c>
      <c r="BH135" s="132">
        <f t="shared" si="4"/>
        <v>0</v>
      </c>
      <c r="BI135" s="132">
        <f t="shared" si="5"/>
        <v>0</v>
      </c>
      <c r="BJ135" s="14" t="s">
        <v>155</v>
      </c>
      <c r="BK135" s="132">
        <f t="shared" si="6"/>
        <v>0</v>
      </c>
      <c r="BL135" s="14" t="s">
        <v>154</v>
      </c>
      <c r="BM135" s="14" t="s">
        <v>216</v>
      </c>
    </row>
    <row r="136" spans="2:65" s="1" customFormat="1" ht="22.5" customHeight="1">
      <c r="B136" s="128"/>
      <c r="C136" s="144" t="s">
        <v>220</v>
      </c>
      <c r="D136" s="144" t="s">
        <v>252</v>
      </c>
      <c r="E136" s="145" t="s">
        <v>1409</v>
      </c>
      <c r="F136" s="276" t="s">
        <v>1410</v>
      </c>
      <c r="G136" s="277"/>
      <c r="H136" s="277"/>
      <c r="I136" s="277"/>
      <c r="J136" s="146" t="s">
        <v>266</v>
      </c>
      <c r="K136" s="147">
        <v>2</v>
      </c>
      <c r="L136" s="278"/>
      <c r="M136" s="277"/>
      <c r="N136" s="278">
        <f t="shared" si="0"/>
        <v>0</v>
      </c>
      <c r="O136" s="271"/>
      <c r="P136" s="271"/>
      <c r="Q136" s="271"/>
      <c r="R136" s="129"/>
      <c r="T136" s="228"/>
      <c r="U136" s="37"/>
      <c r="V136" s="29"/>
      <c r="W136" s="130"/>
      <c r="X136" s="130"/>
      <c r="Y136" s="130"/>
      <c r="Z136" s="130"/>
      <c r="AA136" s="131"/>
      <c r="AE136" s="144"/>
      <c r="AF136" s="144"/>
      <c r="AG136" s="145"/>
      <c r="AH136" s="276"/>
      <c r="AI136" s="277"/>
      <c r="AJ136" s="277"/>
      <c r="AK136" s="277"/>
      <c r="AL136" s="146"/>
      <c r="AM136" s="147"/>
      <c r="AN136" s="278"/>
      <c r="AO136" s="277"/>
      <c r="AP136" s="278"/>
      <c r="AQ136" s="271"/>
      <c r="AR136" s="271"/>
      <c r="AS136" s="271"/>
      <c r="AT136" s="14" t="s">
        <v>252</v>
      </c>
      <c r="AU136" s="14" t="s">
        <v>79</v>
      </c>
      <c r="AY136" s="14" t="s">
        <v>149</v>
      </c>
      <c r="BE136" s="132">
        <f t="shared" si="1"/>
        <v>0</v>
      </c>
      <c r="BF136" s="132">
        <f t="shared" si="2"/>
        <v>0</v>
      </c>
      <c r="BG136" s="132">
        <f t="shared" si="3"/>
        <v>0</v>
      </c>
      <c r="BH136" s="132">
        <f t="shared" si="4"/>
        <v>0</v>
      </c>
      <c r="BI136" s="132">
        <f t="shared" si="5"/>
        <v>0</v>
      </c>
      <c r="BJ136" s="14" t="s">
        <v>155</v>
      </c>
      <c r="BK136" s="132">
        <f t="shared" si="6"/>
        <v>0</v>
      </c>
      <c r="BL136" s="14" t="s">
        <v>154</v>
      </c>
      <c r="BM136" s="14" t="s">
        <v>220</v>
      </c>
    </row>
    <row r="137" spans="2:65" s="1" customFormat="1" ht="22.5" customHeight="1">
      <c r="B137" s="128"/>
      <c r="C137" s="144" t="s">
        <v>8</v>
      </c>
      <c r="D137" s="144" t="s">
        <v>252</v>
      </c>
      <c r="E137" s="145" t="s">
        <v>1411</v>
      </c>
      <c r="F137" s="276" t="s">
        <v>1412</v>
      </c>
      <c r="G137" s="277"/>
      <c r="H137" s="277"/>
      <c r="I137" s="277"/>
      <c r="J137" s="146" t="s">
        <v>266</v>
      </c>
      <c r="K137" s="147">
        <v>2</v>
      </c>
      <c r="L137" s="278"/>
      <c r="M137" s="277"/>
      <c r="N137" s="278">
        <f t="shared" si="0"/>
        <v>0</v>
      </c>
      <c r="O137" s="271"/>
      <c r="P137" s="271"/>
      <c r="Q137" s="271"/>
      <c r="R137" s="129"/>
      <c r="T137" s="228"/>
      <c r="U137" s="37"/>
      <c r="V137" s="29"/>
      <c r="W137" s="130"/>
      <c r="X137" s="130"/>
      <c r="Y137" s="130"/>
      <c r="Z137" s="130"/>
      <c r="AA137" s="131"/>
      <c r="AE137" s="144"/>
      <c r="AF137" s="144"/>
      <c r="AG137" s="145"/>
      <c r="AH137" s="276"/>
      <c r="AI137" s="277"/>
      <c r="AJ137" s="277"/>
      <c r="AK137" s="277"/>
      <c r="AL137" s="146"/>
      <c r="AM137" s="147"/>
      <c r="AN137" s="278"/>
      <c r="AO137" s="277"/>
      <c r="AP137" s="278"/>
      <c r="AQ137" s="271"/>
      <c r="AR137" s="271"/>
      <c r="AS137" s="271"/>
      <c r="AT137" s="14" t="s">
        <v>252</v>
      </c>
      <c r="AU137" s="14" t="s">
        <v>79</v>
      </c>
      <c r="AY137" s="14" t="s">
        <v>149</v>
      </c>
      <c r="BE137" s="132">
        <f t="shared" si="1"/>
        <v>0</v>
      </c>
      <c r="BF137" s="132">
        <f t="shared" si="2"/>
        <v>0</v>
      </c>
      <c r="BG137" s="132">
        <f t="shared" si="3"/>
        <v>0</v>
      </c>
      <c r="BH137" s="132">
        <f t="shared" si="4"/>
        <v>0</v>
      </c>
      <c r="BI137" s="132">
        <f t="shared" si="5"/>
        <v>0</v>
      </c>
      <c r="BJ137" s="14" t="s">
        <v>155</v>
      </c>
      <c r="BK137" s="132">
        <f t="shared" si="6"/>
        <v>0</v>
      </c>
      <c r="BL137" s="14" t="s">
        <v>154</v>
      </c>
      <c r="BM137" s="14" t="s">
        <v>8</v>
      </c>
    </row>
    <row r="138" spans="2:65" s="1" customFormat="1" ht="22.5" customHeight="1">
      <c r="B138" s="128"/>
      <c r="C138" s="144" t="s">
        <v>227</v>
      </c>
      <c r="D138" s="144" t="s">
        <v>252</v>
      </c>
      <c r="E138" s="145" t="s">
        <v>1413</v>
      </c>
      <c r="F138" s="276" t="s">
        <v>1414</v>
      </c>
      <c r="G138" s="277"/>
      <c r="H138" s="277"/>
      <c r="I138" s="277"/>
      <c r="J138" s="146" t="s">
        <v>809</v>
      </c>
      <c r="K138" s="147">
        <v>50</v>
      </c>
      <c r="L138" s="278"/>
      <c r="M138" s="277"/>
      <c r="N138" s="278">
        <f t="shared" si="0"/>
        <v>0</v>
      </c>
      <c r="O138" s="271"/>
      <c r="P138" s="271"/>
      <c r="Q138" s="271"/>
      <c r="R138" s="129"/>
      <c r="T138" s="228"/>
      <c r="U138" s="37"/>
      <c r="V138" s="29"/>
      <c r="W138" s="130"/>
      <c r="X138" s="130"/>
      <c r="Y138" s="130"/>
      <c r="Z138" s="130"/>
      <c r="AA138" s="131"/>
      <c r="AE138" s="144"/>
      <c r="AF138" s="144"/>
      <c r="AG138" s="145"/>
      <c r="AH138" s="276"/>
      <c r="AI138" s="277"/>
      <c r="AJ138" s="277"/>
      <c r="AK138" s="277"/>
      <c r="AL138" s="146"/>
      <c r="AM138" s="147"/>
      <c r="AN138" s="278"/>
      <c r="AO138" s="277"/>
      <c r="AP138" s="278"/>
      <c r="AQ138" s="271"/>
      <c r="AR138" s="271"/>
      <c r="AS138" s="271"/>
      <c r="AT138" s="14" t="s">
        <v>252</v>
      </c>
      <c r="AU138" s="14" t="s">
        <v>79</v>
      </c>
      <c r="AY138" s="14" t="s">
        <v>149</v>
      </c>
      <c r="BE138" s="132">
        <f t="shared" si="1"/>
        <v>0</v>
      </c>
      <c r="BF138" s="132">
        <f t="shared" si="2"/>
        <v>0</v>
      </c>
      <c r="BG138" s="132">
        <f t="shared" si="3"/>
        <v>0</v>
      </c>
      <c r="BH138" s="132">
        <f t="shared" si="4"/>
        <v>0</v>
      </c>
      <c r="BI138" s="132">
        <f t="shared" si="5"/>
        <v>0</v>
      </c>
      <c r="BJ138" s="14" t="s">
        <v>155</v>
      </c>
      <c r="BK138" s="132">
        <f t="shared" si="6"/>
        <v>0</v>
      </c>
      <c r="BL138" s="14" t="s">
        <v>154</v>
      </c>
      <c r="BM138" s="14" t="s">
        <v>227</v>
      </c>
    </row>
    <row r="139" spans="2:65" s="1" customFormat="1" ht="22.5" customHeight="1">
      <c r="B139" s="128"/>
      <c r="C139" s="144" t="s">
        <v>231</v>
      </c>
      <c r="D139" s="144" t="s">
        <v>252</v>
      </c>
      <c r="E139" s="145" t="s">
        <v>1415</v>
      </c>
      <c r="F139" s="276" t="s">
        <v>1416</v>
      </c>
      <c r="G139" s="277"/>
      <c r="H139" s="277"/>
      <c r="I139" s="277"/>
      <c r="J139" s="146" t="s">
        <v>183</v>
      </c>
      <c r="K139" s="147">
        <v>6</v>
      </c>
      <c r="L139" s="278"/>
      <c r="M139" s="277"/>
      <c r="N139" s="278">
        <f t="shared" si="0"/>
        <v>0</v>
      </c>
      <c r="O139" s="271"/>
      <c r="P139" s="271"/>
      <c r="Q139" s="271"/>
      <c r="R139" s="129"/>
      <c r="T139" s="228"/>
      <c r="U139" s="37"/>
      <c r="V139" s="29"/>
      <c r="W139" s="130"/>
      <c r="X139" s="130"/>
      <c r="Y139" s="130"/>
      <c r="Z139" s="130"/>
      <c r="AA139" s="131"/>
      <c r="AE139" s="144"/>
      <c r="AF139" s="144"/>
      <c r="AG139" s="145"/>
      <c r="AH139" s="276"/>
      <c r="AI139" s="277"/>
      <c r="AJ139" s="277"/>
      <c r="AK139" s="277"/>
      <c r="AL139" s="146"/>
      <c r="AM139" s="147"/>
      <c r="AN139" s="278"/>
      <c r="AO139" s="277"/>
      <c r="AP139" s="278"/>
      <c r="AQ139" s="271"/>
      <c r="AR139" s="271"/>
      <c r="AS139" s="271"/>
      <c r="AT139" s="14" t="s">
        <v>252</v>
      </c>
      <c r="AU139" s="14" t="s">
        <v>79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231</v>
      </c>
    </row>
    <row r="140" spans="2:65" s="1" customFormat="1" ht="22.5" customHeight="1">
      <c r="B140" s="128"/>
      <c r="C140" s="139" t="s">
        <v>235</v>
      </c>
      <c r="D140" s="139" t="s">
        <v>150</v>
      </c>
      <c r="E140" s="140" t="s">
        <v>1417</v>
      </c>
      <c r="F140" s="270" t="s">
        <v>1418</v>
      </c>
      <c r="G140" s="271"/>
      <c r="H140" s="271"/>
      <c r="I140" s="271"/>
      <c r="J140" s="141" t="s">
        <v>1044</v>
      </c>
      <c r="K140" s="142">
        <v>15</v>
      </c>
      <c r="L140" s="272"/>
      <c r="M140" s="271"/>
      <c r="N140" s="272">
        <f t="shared" si="0"/>
        <v>0</v>
      </c>
      <c r="O140" s="271"/>
      <c r="P140" s="271"/>
      <c r="Q140" s="271"/>
      <c r="R140" s="129"/>
      <c r="T140" s="228"/>
      <c r="U140" s="37"/>
      <c r="V140" s="29"/>
      <c r="W140" s="130"/>
      <c r="X140" s="130"/>
      <c r="Y140" s="130"/>
      <c r="Z140" s="130"/>
      <c r="AA140" s="131"/>
      <c r="AE140" s="139"/>
      <c r="AF140" s="139"/>
      <c r="AG140" s="140"/>
      <c r="AH140" s="270"/>
      <c r="AI140" s="271"/>
      <c r="AJ140" s="271"/>
      <c r="AK140" s="271"/>
      <c r="AL140" s="141"/>
      <c r="AM140" s="142"/>
      <c r="AN140" s="272"/>
      <c r="AO140" s="271"/>
      <c r="AP140" s="272"/>
      <c r="AQ140" s="271"/>
      <c r="AR140" s="271"/>
      <c r="AS140" s="271"/>
      <c r="AT140" s="14" t="s">
        <v>150</v>
      </c>
      <c r="AU140" s="14" t="s">
        <v>79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235</v>
      </c>
    </row>
    <row r="141" spans="2:65" s="1" customFormat="1" ht="22.5" customHeight="1">
      <c r="B141" s="128"/>
      <c r="C141" s="139" t="s">
        <v>239</v>
      </c>
      <c r="D141" s="139" t="s">
        <v>150</v>
      </c>
      <c r="E141" s="140" t="s">
        <v>1419</v>
      </c>
      <c r="F141" s="270" t="s">
        <v>1420</v>
      </c>
      <c r="G141" s="271"/>
      <c r="H141" s="271"/>
      <c r="I141" s="271"/>
      <c r="J141" s="141" t="s">
        <v>1044</v>
      </c>
      <c r="K141" s="142">
        <v>40</v>
      </c>
      <c r="L141" s="272"/>
      <c r="M141" s="271"/>
      <c r="N141" s="272">
        <f t="shared" si="0"/>
        <v>0</v>
      </c>
      <c r="O141" s="271"/>
      <c r="P141" s="271"/>
      <c r="Q141" s="271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270"/>
      <c r="AI141" s="271"/>
      <c r="AJ141" s="271"/>
      <c r="AK141" s="271"/>
      <c r="AL141" s="141"/>
      <c r="AM141" s="142"/>
      <c r="AN141" s="272"/>
      <c r="AO141" s="271"/>
      <c r="AP141" s="272"/>
      <c r="AQ141" s="271"/>
      <c r="AR141" s="271"/>
      <c r="AS141" s="271"/>
      <c r="AT141" s="14" t="s">
        <v>150</v>
      </c>
      <c r="AU141" s="14" t="s">
        <v>79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239</v>
      </c>
    </row>
    <row r="142" spans="2:65" s="1" customFormat="1" ht="22.5" customHeight="1">
      <c r="B142" s="128"/>
      <c r="C142" s="139" t="s">
        <v>243</v>
      </c>
      <c r="D142" s="139" t="s">
        <v>150</v>
      </c>
      <c r="E142" s="140" t="s">
        <v>1421</v>
      </c>
      <c r="F142" s="270" t="s">
        <v>1422</v>
      </c>
      <c r="G142" s="271"/>
      <c r="H142" s="271"/>
      <c r="I142" s="271"/>
      <c r="J142" s="141" t="s">
        <v>183</v>
      </c>
      <c r="K142" s="142">
        <v>3</v>
      </c>
      <c r="L142" s="272"/>
      <c r="M142" s="271"/>
      <c r="N142" s="272">
        <f t="shared" si="0"/>
        <v>0</v>
      </c>
      <c r="O142" s="271"/>
      <c r="P142" s="271"/>
      <c r="Q142" s="271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270"/>
      <c r="AI142" s="271"/>
      <c r="AJ142" s="271"/>
      <c r="AK142" s="271"/>
      <c r="AL142" s="141"/>
      <c r="AM142" s="142"/>
      <c r="AN142" s="272"/>
      <c r="AO142" s="271"/>
      <c r="AP142" s="272"/>
      <c r="AQ142" s="271"/>
      <c r="AR142" s="271"/>
      <c r="AS142" s="271"/>
      <c r="AT142" s="14" t="s">
        <v>150</v>
      </c>
      <c r="AU142" s="14" t="s">
        <v>79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243</v>
      </c>
    </row>
    <row r="143" spans="2:65" s="1" customFormat="1" ht="31.5" customHeight="1">
      <c r="B143" s="128"/>
      <c r="C143" s="139" t="s">
        <v>247</v>
      </c>
      <c r="D143" s="139" t="s">
        <v>150</v>
      </c>
      <c r="E143" s="140" t="s">
        <v>1423</v>
      </c>
      <c r="F143" s="270" t="s">
        <v>1424</v>
      </c>
      <c r="G143" s="271"/>
      <c r="H143" s="271"/>
      <c r="I143" s="271"/>
      <c r="J143" s="141" t="s">
        <v>183</v>
      </c>
      <c r="K143" s="142">
        <v>80</v>
      </c>
      <c r="L143" s="272"/>
      <c r="M143" s="271"/>
      <c r="N143" s="272">
        <f t="shared" si="0"/>
        <v>0</v>
      </c>
      <c r="O143" s="271"/>
      <c r="P143" s="271"/>
      <c r="Q143" s="271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270"/>
      <c r="AI143" s="271"/>
      <c r="AJ143" s="271"/>
      <c r="AK143" s="271"/>
      <c r="AL143" s="141"/>
      <c r="AM143" s="142"/>
      <c r="AN143" s="272"/>
      <c r="AO143" s="271"/>
      <c r="AP143" s="272"/>
      <c r="AQ143" s="271"/>
      <c r="AR143" s="271"/>
      <c r="AS143" s="271"/>
      <c r="AT143" s="14" t="s">
        <v>150</v>
      </c>
      <c r="AU143" s="14" t="s">
        <v>79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247</v>
      </c>
    </row>
    <row r="144" spans="2:65" s="1" customFormat="1" ht="31.5" customHeight="1">
      <c r="B144" s="128"/>
      <c r="C144" s="139" t="s">
        <v>251</v>
      </c>
      <c r="D144" s="139" t="s">
        <v>150</v>
      </c>
      <c r="E144" s="140" t="s">
        <v>1425</v>
      </c>
      <c r="F144" s="270" t="s">
        <v>1426</v>
      </c>
      <c r="G144" s="271"/>
      <c r="H144" s="271"/>
      <c r="I144" s="271"/>
      <c r="J144" s="141" t="s">
        <v>183</v>
      </c>
      <c r="K144" s="142">
        <v>100</v>
      </c>
      <c r="L144" s="272"/>
      <c r="M144" s="271"/>
      <c r="N144" s="272">
        <f t="shared" si="0"/>
        <v>0</v>
      </c>
      <c r="O144" s="271"/>
      <c r="P144" s="271"/>
      <c r="Q144" s="271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270"/>
      <c r="AI144" s="271"/>
      <c r="AJ144" s="271"/>
      <c r="AK144" s="271"/>
      <c r="AL144" s="141"/>
      <c r="AM144" s="142"/>
      <c r="AN144" s="272"/>
      <c r="AO144" s="271"/>
      <c r="AP144" s="272"/>
      <c r="AQ144" s="271"/>
      <c r="AR144" s="271"/>
      <c r="AS144" s="271"/>
      <c r="AT144" s="14" t="s">
        <v>150</v>
      </c>
      <c r="AU144" s="14" t="s">
        <v>79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251</v>
      </c>
    </row>
    <row r="145" spans="2:65" s="1" customFormat="1" ht="22.5" customHeight="1">
      <c r="B145" s="128"/>
      <c r="C145" s="139" t="s">
        <v>256</v>
      </c>
      <c r="D145" s="139" t="s">
        <v>150</v>
      </c>
      <c r="E145" s="140" t="s">
        <v>1427</v>
      </c>
      <c r="F145" s="270" t="s">
        <v>1428</v>
      </c>
      <c r="G145" s="271"/>
      <c r="H145" s="271"/>
      <c r="I145" s="271"/>
      <c r="J145" s="141" t="s">
        <v>1044</v>
      </c>
      <c r="K145" s="142">
        <v>40</v>
      </c>
      <c r="L145" s="272"/>
      <c r="M145" s="271"/>
      <c r="N145" s="272">
        <f t="shared" si="0"/>
        <v>0</v>
      </c>
      <c r="O145" s="271"/>
      <c r="P145" s="271"/>
      <c r="Q145" s="271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270"/>
      <c r="AI145" s="271"/>
      <c r="AJ145" s="271"/>
      <c r="AK145" s="271"/>
      <c r="AL145" s="141"/>
      <c r="AM145" s="142"/>
      <c r="AN145" s="272"/>
      <c r="AO145" s="271"/>
      <c r="AP145" s="272"/>
      <c r="AQ145" s="271"/>
      <c r="AR145" s="271"/>
      <c r="AS145" s="271"/>
      <c r="AT145" s="14" t="s">
        <v>150</v>
      </c>
      <c r="AU145" s="14" t="s">
        <v>79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256</v>
      </c>
    </row>
    <row r="146" spans="2:65" s="1" customFormat="1" ht="22.5" customHeight="1">
      <c r="B146" s="128"/>
      <c r="C146" s="139" t="s">
        <v>260</v>
      </c>
      <c r="D146" s="139" t="s">
        <v>150</v>
      </c>
      <c r="E146" s="140" t="s">
        <v>1429</v>
      </c>
      <c r="F146" s="270" t="s">
        <v>1430</v>
      </c>
      <c r="G146" s="271"/>
      <c r="H146" s="271"/>
      <c r="I146" s="271"/>
      <c r="J146" s="141" t="s">
        <v>1044</v>
      </c>
      <c r="K146" s="142">
        <v>5</v>
      </c>
      <c r="L146" s="272"/>
      <c r="M146" s="271"/>
      <c r="N146" s="272">
        <f t="shared" si="0"/>
        <v>0</v>
      </c>
      <c r="O146" s="271"/>
      <c r="P146" s="271"/>
      <c r="Q146" s="271"/>
      <c r="R146" s="129"/>
      <c r="T146" s="228"/>
      <c r="U146" s="37"/>
      <c r="V146" s="29"/>
      <c r="W146" s="130"/>
      <c r="X146" s="130"/>
      <c r="Y146" s="130"/>
      <c r="Z146" s="130"/>
      <c r="AA146" s="131"/>
      <c r="AE146" s="139"/>
      <c r="AF146" s="139"/>
      <c r="AG146" s="140"/>
      <c r="AH146" s="270"/>
      <c r="AI146" s="271"/>
      <c r="AJ146" s="271"/>
      <c r="AK146" s="271"/>
      <c r="AL146" s="141"/>
      <c r="AM146" s="142"/>
      <c r="AN146" s="272"/>
      <c r="AO146" s="271"/>
      <c r="AP146" s="272"/>
      <c r="AQ146" s="271"/>
      <c r="AR146" s="271"/>
      <c r="AS146" s="271"/>
      <c r="AT146" s="14" t="s">
        <v>150</v>
      </c>
      <c r="AU146" s="14" t="s">
        <v>79</v>
      </c>
      <c r="AY146" s="14" t="s">
        <v>149</v>
      </c>
      <c r="BE146" s="132">
        <f t="shared" si="1"/>
        <v>0</v>
      </c>
      <c r="BF146" s="132">
        <f t="shared" si="2"/>
        <v>0</v>
      </c>
      <c r="BG146" s="132">
        <f t="shared" si="3"/>
        <v>0</v>
      </c>
      <c r="BH146" s="132">
        <f t="shared" si="4"/>
        <v>0</v>
      </c>
      <c r="BI146" s="132">
        <f t="shared" si="5"/>
        <v>0</v>
      </c>
      <c r="BJ146" s="14" t="s">
        <v>155</v>
      </c>
      <c r="BK146" s="132">
        <f t="shared" si="6"/>
        <v>0</v>
      </c>
      <c r="BL146" s="14" t="s">
        <v>154</v>
      </c>
      <c r="BM146" s="14" t="s">
        <v>260</v>
      </c>
    </row>
    <row r="147" spans="2:65" s="1" customFormat="1" ht="31.5" customHeight="1">
      <c r="B147" s="128"/>
      <c r="C147" s="139" t="s">
        <v>263</v>
      </c>
      <c r="D147" s="139" t="s">
        <v>150</v>
      </c>
      <c r="E147" s="140" t="s">
        <v>1431</v>
      </c>
      <c r="F147" s="270" t="s">
        <v>1432</v>
      </c>
      <c r="G147" s="271"/>
      <c r="H147" s="271"/>
      <c r="I147" s="271"/>
      <c r="J147" s="141" t="s">
        <v>809</v>
      </c>
      <c r="K147" s="142">
        <v>50</v>
      </c>
      <c r="L147" s="272"/>
      <c r="M147" s="271"/>
      <c r="N147" s="272">
        <f t="shared" si="0"/>
        <v>0</v>
      </c>
      <c r="O147" s="271"/>
      <c r="P147" s="271"/>
      <c r="Q147" s="271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270"/>
      <c r="AI147" s="271"/>
      <c r="AJ147" s="271"/>
      <c r="AK147" s="271"/>
      <c r="AL147" s="141"/>
      <c r="AM147" s="142"/>
      <c r="AN147" s="272"/>
      <c r="AO147" s="271"/>
      <c r="AP147" s="272"/>
      <c r="AQ147" s="271"/>
      <c r="AR147" s="271"/>
      <c r="AS147" s="271"/>
      <c r="AT147" s="14" t="s">
        <v>150</v>
      </c>
      <c r="AU147" s="14" t="s">
        <v>79</v>
      </c>
      <c r="AY147" s="14" t="s">
        <v>149</v>
      </c>
      <c r="BE147" s="132">
        <f t="shared" si="1"/>
        <v>0</v>
      </c>
      <c r="BF147" s="132">
        <f t="shared" si="2"/>
        <v>0</v>
      </c>
      <c r="BG147" s="132">
        <f t="shared" si="3"/>
        <v>0</v>
      </c>
      <c r="BH147" s="132">
        <f t="shared" si="4"/>
        <v>0</v>
      </c>
      <c r="BI147" s="132">
        <f t="shared" si="5"/>
        <v>0</v>
      </c>
      <c r="BJ147" s="14" t="s">
        <v>155</v>
      </c>
      <c r="BK147" s="132">
        <f t="shared" si="6"/>
        <v>0</v>
      </c>
      <c r="BL147" s="14" t="s">
        <v>154</v>
      </c>
      <c r="BM147" s="14" t="s">
        <v>263</v>
      </c>
    </row>
    <row r="148" spans="2:65" s="1" customFormat="1" ht="31.5" customHeight="1">
      <c r="B148" s="128"/>
      <c r="C148" s="139" t="s">
        <v>268</v>
      </c>
      <c r="D148" s="139" t="s">
        <v>150</v>
      </c>
      <c r="E148" s="140" t="s">
        <v>1433</v>
      </c>
      <c r="F148" s="270" t="s">
        <v>1434</v>
      </c>
      <c r="G148" s="271"/>
      <c r="H148" s="271"/>
      <c r="I148" s="271"/>
      <c r="J148" s="141" t="s">
        <v>183</v>
      </c>
      <c r="K148" s="142">
        <v>15</v>
      </c>
      <c r="L148" s="272"/>
      <c r="M148" s="271"/>
      <c r="N148" s="272">
        <f t="shared" si="0"/>
        <v>0</v>
      </c>
      <c r="O148" s="271"/>
      <c r="P148" s="271"/>
      <c r="Q148" s="271"/>
      <c r="R148" s="129"/>
      <c r="T148" s="228"/>
      <c r="U148" s="37"/>
      <c r="V148" s="29"/>
      <c r="W148" s="130"/>
      <c r="X148" s="130"/>
      <c r="Y148" s="130"/>
      <c r="Z148" s="130"/>
      <c r="AA148" s="131"/>
      <c r="AE148" s="139"/>
      <c r="AF148" s="139"/>
      <c r="AG148" s="140"/>
      <c r="AH148" s="270"/>
      <c r="AI148" s="271"/>
      <c r="AJ148" s="271"/>
      <c r="AK148" s="271"/>
      <c r="AL148" s="141"/>
      <c r="AM148" s="142"/>
      <c r="AN148" s="272"/>
      <c r="AO148" s="271"/>
      <c r="AP148" s="272"/>
      <c r="AQ148" s="271"/>
      <c r="AR148" s="271"/>
      <c r="AS148" s="271"/>
      <c r="AT148" s="14" t="s">
        <v>150</v>
      </c>
      <c r="AU148" s="14" t="s">
        <v>79</v>
      </c>
      <c r="AY148" s="14" t="s">
        <v>149</v>
      </c>
      <c r="BE148" s="132">
        <f t="shared" si="1"/>
        <v>0</v>
      </c>
      <c r="BF148" s="132">
        <f t="shared" si="2"/>
        <v>0</v>
      </c>
      <c r="BG148" s="132">
        <f t="shared" si="3"/>
        <v>0</v>
      </c>
      <c r="BH148" s="132">
        <f t="shared" si="4"/>
        <v>0</v>
      </c>
      <c r="BI148" s="132">
        <f t="shared" si="5"/>
        <v>0</v>
      </c>
      <c r="BJ148" s="14" t="s">
        <v>155</v>
      </c>
      <c r="BK148" s="132">
        <f t="shared" si="6"/>
        <v>0</v>
      </c>
      <c r="BL148" s="14" t="s">
        <v>154</v>
      </c>
      <c r="BM148" s="14" t="s">
        <v>268</v>
      </c>
    </row>
    <row r="149" spans="2:65" s="1" customFormat="1" ht="22.5" customHeight="1">
      <c r="B149" s="128"/>
      <c r="C149" s="139" t="s">
        <v>272</v>
      </c>
      <c r="D149" s="139" t="s">
        <v>150</v>
      </c>
      <c r="E149" s="140" t="s">
        <v>1435</v>
      </c>
      <c r="F149" s="270" t="s">
        <v>1436</v>
      </c>
      <c r="G149" s="271"/>
      <c r="H149" s="271"/>
      <c r="I149" s="271"/>
      <c r="J149" s="141" t="s">
        <v>266</v>
      </c>
      <c r="K149" s="142">
        <v>100</v>
      </c>
      <c r="L149" s="272"/>
      <c r="M149" s="271"/>
      <c r="N149" s="272">
        <f t="shared" si="0"/>
        <v>0</v>
      </c>
      <c r="O149" s="271"/>
      <c r="P149" s="271"/>
      <c r="Q149" s="271"/>
      <c r="R149" s="129"/>
      <c r="T149" s="228"/>
      <c r="U149" s="37"/>
      <c r="V149" s="29"/>
      <c r="W149" s="130"/>
      <c r="X149" s="130"/>
      <c r="Y149" s="130"/>
      <c r="Z149" s="130"/>
      <c r="AA149" s="131"/>
      <c r="AE149" s="139"/>
      <c r="AF149" s="139"/>
      <c r="AG149" s="140"/>
      <c r="AH149" s="270"/>
      <c r="AI149" s="271"/>
      <c r="AJ149" s="271"/>
      <c r="AK149" s="271"/>
      <c r="AL149" s="141"/>
      <c r="AM149" s="142"/>
      <c r="AN149" s="272"/>
      <c r="AO149" s="271"/>
      <c r="AP149" s="272"/>
      <c r="AQ149" s="271"/>
      <c r="AR149" s="271"/>
      <c r="AS149" s="271"/>
      <c r="AT149" s="14" t="s">
        <v>150</v>
      </c>
      <c r="AU149" s="14" t="s">
        <v>79</v>
      </c>
      <c r="AY149" s="14" t="s">
        <v>149</v>
      </c>
      <c r="BE149" s="132">
        <f t="shared" si="1"/>
        <v>0</v>
      </c>
      <c r="BF149" s="132">
        <f t="shared" si="2"/>
        <v>0</v>
      </c>
      <c r="BG149" s="132">
        <f t="shared" si="3"/>
        <v>0</v>
      </c>
      <c r="BH149" s="132">
        <f t="shared" si="4"/>
        <v>0</v>
      </c>
      <c r="BI149" s="132">
        <f t="shared" si="5"/>
        <v>0</v>
      </c>
      <c r="BJ149" s="14" t="s">
        <v>155</v>
      </c>
      <c r="BK149" s="132">
        <f t="shared" si="6"/>
        <v>0</v>
      </c>
      <c r="BL149" s="14" t="s">
        <v>154</v>
      </c>
      <c r="BM149" s="14" t="s">
        <v>272</v>
      </c>
    </row>
    <row r="150" spans="2:65" s="1" customFormat="1" ht="22.5" customHeight="1">
      <c r="B150" s="128"/>
      <c r="C150" s="139" t="s">
        <v>276</v>
      </c>
      <c r="D150" s="139" t="s">
        <v>150</v>
      </c>
      <c r="E150" s="140" t="s">
        <v>1437</v>
      </c>
      <c r="F150" s="270" t="s">
        <v>1438</v>
      </c>
      <c r="G150" s="271"/>
      <c r="H150" s="271"/>
      <c r="I150" s="271"/>
      <c r="J150" s="141" t="s">
        <v>266</v>
      </c>
      <c r="K150" s="142">
        <v>100</v>
      </c>
      <c r="L150" s="272"/>
      <c r="M150" s="271"/>
      <c r="N150" s="272">
        <f t="shared" si="0"/>
        <v>0</v>
      </c>
      <c r="O150" s="271"/>
      <c r="P150" s="271"/>
      <c r="Q150" s="271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270"/>
      <c r="AI150" s="271"/>
      <c r="AJ150" s="271"/>
      <c r="AK150" s="271"/>
      <c r="AL150" s="141"/>
      <c r="AM150" s="142"/>
      <c r="AN150" s="272"/>
      <c r="AO150" s="271"/>
      <c r="AP150" s="272"/>
      <c r="AQ150" s="271"/>
      <c r="AR150" s="271"/>
      <c r="AS150" s="271"/>
      <c r="AT150" s="14" t="s">
        <v>150</v>
      </c>
      <c r="AU150" s="14" t="s">
        <v>79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276</v>
      </c>
    </row>
    <row r="151" spans="2:63" s="9" customFormat="1" ht="36.75" customHeight="1">
      <c r="B151" s="119"/>
      <c r="C151" s="136"/>
      <c r="D151" s="137" t="s">
        <v>1370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304">
        <f>BK151</f>
        <v>0</v>
      </c>
      <c r="O151" s="305"/>
      <c r="P151" s="305"/>
      <c r="Q151" s="305"/>
      <c r="R151" s="121"/>
      <c r="S151" s="1"/>
      <c r="T151" s="228"/>
      <c r="U151" s="37"/>
      <c r="V151" s="29"/>
      <c r="W151" s="130"/>
      <c r="X151" s="130"/>
      <c r="Y151" s="130"/>
      <c r="Z151" s="130"/>
      <c r="AA151" s="131"/>
      <c r="AB151" s="1"/>
      <c r="AC151" s="1"/>
      <c r="AD151" s="1"/>
      <c r="AE151" s="136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304"/>
      <c r="AQ151" s="305"/>
      <c r="AR151" s="305"/>
      <c r="AS151" s="305"/>
      <c r="AT151" s="126" t="s">
        <v>71</v>
      </c>
      <c r="AU151" s="126" t="s">
        <v>72</v>
      </c>
      <c r="AY151" s="125" t="s">
        <v>149</v>
      </c>
      <c r="BK151" s="127">
        <f>SUM(BK152:BK181)</f>
        <v>0</v>
      </c>
    </row>
    <row r="152" spans="2:65" s="1" customFormat="1" ht="44.25" customHeight="1">
      <c r="B152" s="128"/>
      <c r="C152" s="144" t="s">
        <v>280</v>
      </c>
      <c r="D152" s="144" t="s">
        <v>252</v>
      </c>
      <c r="E152" s="145" t="s">
        <v>1439</v>
      </c>
      <c r="F152" s="276" t="s">
        <v>1684</v>
      </c>
      <c r="G152" s="277"/>
      <c r="H152" s="277"/>
      <c r="I152" s="277"/>
      <c r="J152" s="146" t="s">
        <v>183</v>
      </c>
      <c r="K152" s="147">
        <v>10</v>
      </c>
      <c r="L152" s="278"/>
      <c r="M152" s="277"/>
      <c r="N152" s="278">
        <f aca="true" t="shared" si="7" ref="N152:N181">ROUND(L152*K152,2)</f>
        <v>0</v>
      </c>
      <c r="O152" s="271"/>
      <c r="P152" s="271"/>
      <c r="Q152" s="271"/>
      <c r="R152" s="129"/>
      <c r="T152" s="228"/>
      <c r="U152" s="37"/>
      <c r="V152" s="29"/>
      <c r="W152" s="130"/>
      <c r="X152" s="130"/>
      <c r="Y152" s="130"/>
      <c r="Z152" s="130"/>
      <c r="AA152" s="131"/>
      <c r="AE152" s="144"/>
      <c r="AF152" s="144"/>
      <c r="AG152" s="145"/>
      <c r="AH152" s="276"/>
      <c r="AI152" s="277"/>
      <c r="AJ152" s="277"/>
      <c r="AK152" s="277"/>
      <c r="AL152" s="146"/>
      <c r="AM152" s="147"/>
      <c r="AN152" s="278"/>
      <c r="AO152" s="277"/>
      <c r="AP152" s="278"/>
      <c r="AQ152" s="271"/>
      <c r="AR152" s="271"/>
      <c r="AS152" s="271"/>
      <c r="AT152" s="14" t="s">
        <v>252</v>
      </c>
      <c r="AU152" s="14" t="s">
        <v>79</v>
      </c>
      <c r="AY152" s="14" t="s">
        <v>149</v>
      </c>
      <c r="BE152" s="132">
        <f aca="true" t="shared" si="8" ref="BE152:BE181">IF(U152="základná",N152,0)</f>
        <v>0</v>
      </c>
      <c r="BF152" s="132">
        <f aca="true" t="shared" si="9" ref="BF152:BF181">IF(U152="znížená",N152,0)</f>
        <v>0</v>
      </c>
      <c r="BG152" s="132">
        <f aca="true" t="shared" si="10" ref="BG152:BG181">IF(U152="zákl. prenesená",N152,0)</f>
        <v>0</v>
      </c>
      <c r="BH152" s="132">
        <f aca="true" t="shared" si="11" ref="BH152:BH181">IF(U152="zníž. prenesená",N152,0)</f>
        <v>0</v>
      </c>
      <c r="BI152" s="132">
        <f aca="true" t="shared" si="12" ref="BI152:BI181">IF(U152="nulová",N152,0)</f>
        <v>0</v>
      </c>
      <c r="BJ152" s="14" t="s">
        <v>155</v>
      </c>
      <c r="BK152" s="132">
        <f aca="true" t="shared" si="13" ref="BK152:BK181">ROUND(L152*K152,2)</f>
        <v>0</v>
      </c>
      <c r="BL152" s="14" t="s">
        <v>154</v>
      </c>
      <c r="BM152" s="14" t="s">
        <v>280</v>
      </c>
    </row>
    <row r="153" spans="2:65" s="1" customFormat="1" ht="22.5" customHeight="1">
      <c r="B153" s="128"/>
      <c r="C153" s="144" t="s">
        <v>284</v>
      </c>
      <c r="D153" s="144" t="s">
        <v>252</v>
      </c>
      <c r="E153" s="145" t="s">
        <v>1440</v>
      </c>
      <c r="F153" s="308" t="s">
        <v>1668</v>
      </c>
      <c r="G153" s="309"/>
      <c r="H153" s="309"/>
      <c r="I153" s="309"/>
      <c r="J153" s="146" t="s">
        <v>183</v>
      </c>
      <c r="K153" s="147">
        <v>21</v>
      </c>
      <c r="L153" s="278"/>
      <c r="M153" s="277"/>
      <c r="N153" s="278">
        <f t="shared" si="7"/>
        <v>0</v>
      </c>
      <c r="O153" s="271"/>
      <c r="P153" s="271"/>
      <c r="Q153" s="271"/>
      <c r="R153" s="129"/>
      <c r="S153" s="229"/>
      <c r="T153" s="228"/>
      <c r="U153" s="37"/>
      <c r="V153" s="29"/>
      <c r="W153" s="130"/>
      <c r="X153" s="130"/>
      <c r="Y153" s="130"/>
      <c r="Z153" s="130"/>
      <c r="AA153" s="131"/>
      <c r="AE153" s="144"/>
      <c r="AF153" s="144"/>
      <c r="AG153" s="145"/>
      <c r="AH153" s="276"/>
      <c r="AI153" s="277"/>
      <c r="AJ153" s="277"/>
      <c r="AK153" s="277"/>
      <c r="AL153" s="146"/>
      <c r="AM153" s="147"/>
      <c r="AN153" s="278"/>
      <c r="AO153" s="277"/>
      <c r="AP153" s="278"/>
      <c r="AQ153" s="271"/>
      <c r="AR153" s="271"/>
      <c r="AS153" s="271"/>
      <c r="AT153" s="14" t="s">
        <v>252</v>
      </c>
      <c r="AU153" s="14" t="s">
        <v>79</v>
      </c>
      <c r="AY153" s="14" t="s">
        <v>149</v>
      </c>
      <c r="BE153" s="132">
        <f t="shared" si="8"/>
        <v>0</v>
      </c>
      <c r="BF153" s="132">
        <f t="shared" si="9"/>
        <v>0</v>
      </c>
      <c r="BG153" s="132">
        <f t="shared" si="10"/>
        <v>0</v>
      </c>
      <c r="BH153" s="132">
        <f t="shared" si="11"/>
        <v>0</v>
      </c>
      <c r="BI153" s="132">
        <f t="shared" si="12"/>
        <v>0</v>
      </c>
      <c r="BJ153" s="14" t="s">
        <v>155</v>
      </c>
      <c r="BK153" s="132">
        <f t="shared" si="13"/>
        <v>0</v>
      </c>
      <c r="BL153" s="14" t="s">
        <v>154</v>
      </c>
      <c r="BM153" s="14" t="s">
        <v>284</v>
      </c>
    </row>
    <row r="154" spans="2:65" s="1" customFormat="1" ht="22.5" customHeight="1">
      <c r="B154" s="128"/>
      <c r="C154" s="144" t="s">
        <v>288</v>
      </c>
      <c r="D154" s="144" t="s">
        <v>252</v>
      </c>
      <c r="E154" s="145" t="s">
        <v>1441</v>
      </c>
      <c r="F154" s="308" t="s">
        <v>1669</v>
      </c>
      <c r="G154" s="309"/>
      <c r="H154" s="309"/>
      <c r="I154" s="309"/>
      <c r="J154" s="146" t="s">
        <v>183</v>
      </c>
      <c r="K154" s="147">
        <v>39</v>
      </c>
      <c r="L154" s="278"/>
      <c r="M154" s="277"/>
      <c r="N154" s="278">
        <f t="shared" si="7"/>
        <v>0</v>
      </c>
      <c r="O154" s="271"/>
      <c r="P154" s="271"/>
      <c r="Q154" s="271"/>
      <c r="R154" s="129"/>
      <c r="S154" s="229"/>
      <c r="T154" s="228"/>
      <c r="U154" s="37"/>
      <c r="V154" s="29"/>
      <c r="W154" s="130"/>
      <c r="X154" s="130"/>
      <c r="Y154" s="130"/>
      <c r="Z154" s="130"/>
      <c r="AA154" s="131"/>
      <c r="AE154" s="144"/>
      <c r="AF154" s="144"/>
      <c r="AG154" s="145"/>
      <c r="AH154" s="276"/>
      <c r="AI154" s="277"/>
      <c r="AJ154" s="277"/>
      <c r="AK154" s="277"/>
      <c r="AL154" s="146"/>
      <c r="AM154" s="147"/>
      <c r="AN154" s="278"/>
      <c r="AO154" s="277"/>
      <c r="AP154" s="278"/>
      <c r="AQ154" s="271"/>
      <c r="AR154" s="271"/>
      <c r="AS154" s="271"/>
      <c r="AT154" s="14" t="s">
        <v>252</v>
      </c>
      <c r="AU154" s="14" t="s">
        <v>79</v>
      </c>
      <c r="AY154" s="14" t="s">
        <v>149</v>
      </c>
      <c r="BE154" s="132">
        <f t="shared" si="8"/>
        <v>0</v>
      </c>
      <c r="BF154" s="132">
        <f t="shared" si="9"/>
        <v>0</v>
      </c>
      <c r="BG154" s="132">
        <f t="shared" si="10"/>
        <v>0</v>
      </c>
      <c r="BH154" s="132">
        <f t="shared" si="11"/>
        <v>0</v>
      </c>
      <c r="BI154" s="132">
        <f t="shared" si="12"/>
        <v>0</v>
      </c>
      <c r="BJ154" s="14" t="s">
        <v>155</v>
      </c>
      <c r="BK154" s="132">
        <f t="shared" si="13"/>
        <v>0</v>
      </c>
      <c r="BL154" s="14" t="s">
        <v>154</v>
      </c>
      <c r="BM154" s="14" t="s">
        <v>288</v>
      </c>
    </row>
    <row r="155" spans="2:65" s="1" customFormat="1" ht="22.5" customHeight="1">
      <c r="B155" s="128"/>
      <c r="C155" s="144" t="s">
        <v>292</v>
      </c>
      <c r="D155" s="144" t="s">
        <v>252</v>
      </c>
      <c r="E155" s="145" t="s">
        <v>1442</v>
      </c>
      <c r="F155" s="308" t="s">
        <v>1670</v>
      </c>
      <c r="G155" s="309"/>
      <c r="H155" s="309"/>
      <c r="I155" s="309"/>
      <c r="J155" s="146" t="s">
        <v>183</v>
      </c>
      <c r="K155" s="147">
        <v>207</v>
      </c>
      <c r="L155" s="278"/>
      <c r="M155" s="277"/>
      <c r="N155" s="278">
        <f t="shared" si="7"/>
        <v>0</v>
      </c>
      <c r="O155" s="271"/>
      <c r="P155" s="271"/>
      <c r="Q155" s="271"/>
      <c r="R155" s="129"/>
      <c r="S155" s="229"/>
      <c r="T155" s="228"/>
      <c r="U155" s="37"/>
      <c r="V155" s="29"/>
      <c r="W155" s="130"/>
      <c r="X155" s="130"/>
      <c r="Y155" s="130"/>
      <c r="Z155" s="130"/>
      <c r="AA155" s="131"/>
      <c r="AE155" s="144"/>
      <c r="AF155" s="144"/>
      <c r="AG155" s="145"/>
      <c r="AH155" s="276"/>
      <c r="AI155" s="277"/>
      <c r="AJ155" s="277"/>
      <c r="AK155" s="277"/>
      <c r="AL155" s="146"/>
      <c r="AM155" s="147"/>
      <c r="AN155" s="278"/>
      <c r="AO155" s="277"/>
      <c r="AP155" s="278"/>
      <c r="AQ155" s="271"/>
      <c r="AR155" s="271"/>
      <c r="AS155" s="271"/>
      <c r="AT155" s="14" t="s">
        <v>252</v>
      </c>
      <c r="AU155" s="14" t="s">
        <v>79</v>
      </c>
      <c r="AY155" s="14" t="s">
        <v>149</v>
      </c>
      <c r="BE155" s="132">
        <f t="shared" si="8"/>
        <v>0</v>
      </c>
      <c r="BF155" s="132">
        <f t="shared" si="9"/>
        <v>0</v>
      </c>
      <c r="BG155" s="132">
        <f t="shared" si="10"/>
        <v>0</v>
      </c>
      <c r="BH155" s="132">
        <f t="shared" si="11"/>
        <v>0</v>
      </c>
      <c r="BI155" s="132">
        <f t="shared" si="12"/>
        <v>0</v>
      </c>
      <c r="BJ155" s="14" t="s">
        <v>155</v>
      </c>
      <c r="BK155" s="132">
        <f t="shared" si="13"/>
        <v>0</v>
      </c>
      <c r="BL155" s="14" t="s">
        <v>154</v>
      </c>
      <c r="BM155" s="14" t="s">
        <v>292</v>
      </c>
    </row>
    <row r="156" spans="2:65" s="1" customFormat="1" ht="22.5" customHeight="1">
      <c r="B156" s="128"/>
      <c r="C156" s="144" t="s">
        <v>296</v>
      </c>
      <c r="D156" s="144" t="s">
        <v>252</v>
      </c>
      <c r="E156" s="145" t="s">
        <v>1443</v>
      </c>
      <c r="F156" s="308" t="s">
        <v>1671</v>
      </c>
      <c r="G156" s="309"/>
      <c r="H156" s="309"/>
      <c r="I156" s="309"/>
      <c r="J156" s="146" t="s">
        <v>183</v>
      </c>
      <c r="K156" s="147">
        <v>6</v>
      </c>
      <c r="L156" s="278"/>
      <c r="M156" s="277"/>
      <c r="N156" s="278">
        <f t="shared" si="7"/>
        <v>0</v>
      </c>
      <c r="O156" s="271"/>
      <c r="P156" s="271"/>
      <c r="Q156" s="271"/>
      <c r="R156" s="129"/>
      <c r="S156" s="229"/>
      <c r="T156" s="228"/>
      <c r="U156" s="37"/>
      <c r="V156" s="29"/>
      <c r="W156" s="130"/>
      <c r="X156" s="130"/>
      <c r="Y156" s="130"/>
      <c r="Z156" s="130"/>
      <c r="AA156" s="131"/>
      <c r="AE156" s="144"/>
      <c r="AF156" s="144"/>
      <c r="AG156" s="145"/>
      <c r="AH156" s="276"/>
      <c r="AI156" s="277"/>
      <c r="AJ156" s="277"/>
      <c r="AK156" s="277"/>
      <c r="AL156" s="146"/>
      <c r="AM156" s="147"/>
      <c r="AN156" s="278"/>
      <c r="AO156" s="277"/>
      <c r="AP156" s="278"/>
      <c r="AQ156" s="271"/>
      <c r="AR156" s="271"/>
      <c r="AS156" s="271"/>
      <c r="AT156" s="14" t="s">
        <v>252</v>
      </c>
      <c r="AU156" s="14" t="s">
        <v>79</v>
      </c>
      <c r="AY156" s="14" t="s">
        <v>149</v>
      </c>
      <c r="BE156" s="132">
        <f t="shared" si="8"/>
        <v>0</v>
      </c>
      <c r="BF156" s="132">
        <f t="shared" si="9"/>
        <v>0</v>
      </c>
      <c r="BG156" s="132">
        <f t="shared" si="10"/>
        <v>0</v>
      </c>
      <c r="BH156" s="132">
        <f t="shared" si="11"/>
        <v>0</v>
      </c>
      <c r="BI156" s="132">
        <f t="shared" si="12"/>
        <v>0</v>
      </c>
      <c r="BJ156" s="14" t="s">
        <v>155</v>
      </c>
      <c r="BK156" s="132">
        <f t="shared" si="13"/>
        <v>0</v>
      </c>
      <c r="BL156" s="14" t="s">
        <v>154</v>
      </c>
      <c r="BM156" s="14" t="s">
        <v>296</v>
      </c>
    </row>
    <row r="157" spans="2:65" s="1" customFormat="1" ht="22.5" customHeight="1">
      <c r="B157" s="128"/>
      <c r="C157" s="144" t="s">
        <v>300</v>
      </c>
      <c r="D157" s="144" t="s">
        <v>252</v>
      </c>
      <c r="E157" s="145" t="s">
        <v>1444</v>
      </c>
      <c r="F157" s="308" t="s">
        <v>1672</v>
      </c>
      <c r="G157" s="309"/>
      <c r="H157" s="309"/>
      <c r="I157" s="309"/>
      <c r="J157" s="146" t="s">
        <v>183</v>
      </c>
      <c r="K157" s="147">
        <v>10</v>
      </c>
      <c r="L157" s="278"/>
      <c r="M157" s="277"/>
      <c r="N157" s="278">
        <f t="shared" si="7"/>
        <v>0</v>
      </c>
      <c r="O157" s="271"/>
      <c r="P157" s="271"/>
      <c r="Q157" s="271"/>
      <c r="R157" s="129"/>
      <c r="S157" s="229"/>
      <c r="T157" s="228"/>
      <c r="U157" s="37"/>
      <c r="V157" s="29"/>
      <c r="W157" s="130"/>
      <c r="X157" s="130"/>
      <c r="Y157" s="130"/>
      <c r="Z157" s="130"/>
      <c r="AA157" s="131"/>
      <c r="AE157" s="144"/>
      <c r="AF157" s="144"/>
      <c r="AG157" s="145"/>
      <c r="AH157" s="276"/>
      <c r="AI157" s="277"/>
      <c r="AJ157" s="277"/>
      <c r="AK157" s="277"/>
      <c r="AL157" s="146"/>
      <c r="AM157" s="147"/>
      <c r="AN157" s="278"/>
      <c r="AO157" s="277"/>
      <c r="AP157" s="278"/>
      <c r="AQ157" s="271"/>
      <c r="AR157" s="271"/>
      <c r="AS157" s="271"/>
      <c r="AT157" s="14" t="s">
        <v>252</v>
      </c>
      <c r="AU157" s="14" t="s">
        <v>79</v>
      </c>
      <c r="AY157" s="14" t="s">
        <v>149</v>
      </c>
      <c r="BE157" s="132">
        <f t="shared" si="8"/>
        <v>0</v>
      </c>
      <c r="BF157" s="132">
        <f t="shared" si="9"/>
        <v>0</v>
      </c>
      <c r="BG157" s="132">
        <f t="shared" si="10"/>
        <v>0</v>
      </c>
      <c r="BH157" s="132">
        <f t="shared" si="11"/>
        <v>0</v>
      </c>
      <c r="BI157" s="132">
        <f t="shared" si="12"/>
        <v>0</v>
      </c>
      <c r="BJ157" s="14" t="s">
        <v>155</v>
      </c>
      <c r="BK157" s="132">
        <f t="shared" si="13"/>
        <v>0</v>
      </c>
      <c r="BL157" s="14" t="s">
        <v>154</v>
      </c>
      <c r="BM157" s="14" t="s">
        <v>300</v>
      </c>
    </row>
    <row r="158" spans="2:65" s="1" customFormat="1" ht="22.5" customHeight="1">
      <c r="B158" s="128"/>
      <c r="C158" s="144" t="s">
        <v>304</v>
      </c>
      <c r="D158" s="144" t="s">
        <v>252</v>
      </c>
      <c r="E158" s="145" t="s">
        <v>1445</v>
      </c>
      <c r="F158" s="276" t="s">
        <v>1446</v>
      </c>
      <c r="G158" s="277"/>
      <c r="H158" s="277"/>
      <c r="I158" s="277"/>
      <c r="J158" s="146" t="s">
        <v>183</v>
      </c>
      <c r="K158" s="147">
        <v>24</v>
      </c>
      <c r="L158" s="278"/>
      <c r="M158" s="277"/>
      <c r="N158" s="278">
        <f t="shared" si="7"/>
        <v>0</v>
      </c>
      <c r="O158" s="271"/>
      <c r="P158" s="271"/>
      <c r="Q158" s="271"/>
      <c r="R158" s="129"/>
      <c r="T158" s="228"/>
      <c r="U158" s="37"/>
      <c r="V158" s="29"/>
      <c r="W158" s="130"/>
      <c r="X158" s="130"/>
      <c r="Y158" s="130"/>
      <c r="Z158" s="130"/>
      <c r="AA158" s="131"/>
      <c r="AE158" s="144"/>
      <c r="AF158" s="144"/>
      <c r="AG158" s="145"/>
      <c r="AH158" s="276"/>
      <c r="AI158" s="277"/>
      <c r="AJ158" s="277"/>
      <c r="AK158" s="277"/>
      <c r="AL158" s="146"/>
      <c r="AM158" s="147"/>
      <c r="AN158" s="278"/>
      <c r="AO158" s="277"/>
      <c r="AP158" s="278"/>
      <c r="AQ158" s="271"/>
      <c r="AR158" s="271"/>
      <c r="AS158" s="271"/>
      <c r="AT158" s="14" t="s">
        <v>252</v>
      </c>
      <c r="AU158" s="14" t="s">
        <v>79</v>
      </c>
      <c r="AY158" s="14" t="s">
        <v>149</v>
      </c>
      <c r="BE158" s="132">
        <f t="shared" si="8"/>
        <v>0</v>
      </c>
      <c r="BF158" s="132">
        <f t="shared" si="9"/>
        <v>0</v>
      </c>
      <c r="BG158" s="132">
        <f t="shared" si="10"/>
        <v>0</v>
      </c>
      <c r="BH158" s="132">
        <f t="shared" si="11"/>
        <v>0</v>
      </c>
      <c r="BI158" s="132">
        <f t="shared" si="12"/>
        <v>0</v>
      </c>
      <c r="BJ158" s="14" t="s">
        <v>155</v>
      </c>
      <c r="BK158" s="132">
        <f t="shared" si="13"/>
        <v>0</v>
      </c>
      <c r="BL158" s="14" t="s">
        <v>154</v>
      </c>
      <c r="BM158" s="14" t="s">
        <v>304</v>
      </c>
    </row>
    <row r="159" spans="2:65" s="1" customFormat="1" ht="22.5" customHeight="1">
      <c r="B159" s="128"/>
      <c r="C159" s="144" t="s">
        <v>308</v>
      </c>
      <c r="D159" s="144" t="s">
        <v>252</v>
      </c>
      <c r="E159" s="145" t="s">
        <v>1447</v>
      </c>
      <c r="F159" s="276" t="s">
        <v>1448</v>
      </c>
      <c r="G159" s="277"/>
      <c r="H159" s="277"/>
      <c r="I159" s="277"/>
      <c r="J159" s="146" t="s">
        <v>183</v>
      </c>
      <c r="K159" s="147">
        <v>2</v>
      </c>
      <c r="L159" s="278"/>
      <c r="M159" s="277"/>
      <c r="N159" s="278">
        <f t="shared" si="7"/>
        <v>0</v>
      </c>
      <c r="O159" s="271"/>
      <c r="P159" s="271"/>
      <c r="Q159" s="271"/>
      <c r="R159" s="129"/>
      <c r="T159" s="228"/>
      <c r="U159" s="37"/>
      <c r="V159" s="29"/>
      <c r="W159" s="130"/>
      <c r="X159" s="130"/>
      <c r="Y159" s="130"/>
      <c r="Z159" s="130"/>
      <c r="AA159" s="131"/>
      <c r="AE159" s="144"/>
      <c r="AF159" s="144"/>
      <c r="AG159" s="145"/>
      <c r="AH159" s="276"/>
      <c r="AI159" s="277"/>
      <c r="AJ159" s="277"/>
      <c r="AK159" s="277"/>
      <c r="AL159" s="146"/>
      <c r="AM159" s="147"/>
      <c r="AN159" s="278"/>
      <c r="AO159" s="277"/>
      <c r="AP159" s="278"/>
      <c r="AQ159" s="271"/>
      <c r="AR159" s="271"/>
      <c r="AS159" s="271"/>
      <c r="AT159" s="14" t="s">
        <v>252</v>
      </c>
      <c r="AU159" s="14" t="s">
        <v>79</v>
      </c>
      <c r="AY159" s="14" t="s">
        <v>149</v>
      </c>
      <c r="BE159" s="132">
        <f t="shared" si="8"/>
        <v>0</v>
      </c>
      <c r="BF159" s="132">
        <f t="shared" si="9"/>
        <v>0</v>
      </c>
      <c r="BG159" s="132">
        <f t="shared" si="10"/>
        <v>0</v>
      </c>
      <c r="BH159" s="132">
        <f t="shared" si="11"/>
        <v>0</v>
      </c>
      <c r="BI159" s="132">
        <f t="shared" si="12"/>
        <v>0</v>
      </c>
      <c r="BJ159" s="14" t="s">
        <v>155</v>
      </c>
      <c r="BK159" s="132">
        <f t="shared" si="13"/>
        <v>0</v>
      </c>
      <c r="BL159" s="14" t="s">
        <v>154</v>
      </c>
      <c r="BM159" s="14" t="s">
        <v>308</v>
      </c>
    </row>
    <row r="160" spans="2:65" s="1" customFormat="1" ht="22.5" customHeight="1">
      <c r="B160" s="128"/>
      <c r="C160" s="144" t="s">
        <v>312</v>
      </c>
      <c r="D160" s="144" t="s">
        <v>252</v>
      </c>
      <c r="E160" s="145" t="s">
        <v>1449</v>
      </c>
      <c r="F160" s="276" t="s">
        <v>1450</v>
      </c>
      <c r="G160" s="277"/>
      <c r="H160" s="277"/>
      <c r="I160" s="277"/>
      <c r="J160" s="146" t="s">
        <v>183</v>
      </c>
      <c r="K160" s="147">
        <v>9</v>
      </c>
      <c r="L160" s="278"/>
      <c r="M160" s="277"/>
      <c r="N160" s="278">
        <f t="shared" si="7"/>
        <v>0</v>
      </c>
      <c r="O160" s="271"/>
      <c r="P160" s="271"/>
      <c r="Q160" s="271"/>
      <c r="R160" s="129"/>
      <c r="T160" s="228"/>
      <c r="U160" s="37"/>
      <c r="V160" s="29"/>
      <c r="W160" s="130"/>
      <c r="X160" s="130"/>
      <c r="Y160" s="130"/>
      <c r="Z160" s="130"/>
      <c r="AA160" s="131"/>
      <c r="AE160" s="144"/>
      <c r="AF160" s="144"/>
      <c r="AG160" s="145"/>
      <c r="AH160" s="276"/>
      <c r="AI160" s="277"/>
      <c r="AJ160" s="277"/>
      <c r="AK160" s="277"/>
      <c r="AL160" s="146"/>
      <c r="AM160" s="147"/>
      <c r="AN160" s="278"/>
      <c r="AO160" s="277"/>
      <c r="AP160" s="278"/>
      <c r="AQ160" s="271"/>
      <c r="AR160" s="271"/>
      <c r="AS160" s="271"/>
      <c r="AT160" s="14" t="s">
        <v>252</v>
      </c>
      <c r="AU160" s="14" t="s">
        <v>79</v>
      </c>
      <c r="AY160" s="14" t="s">
        <v>149</v>
      </c>
      <c r="BE160" s="132">
        <f t="shared" si="8"/>
        <v>0</v>
      </c>
      <c r="BF160" s="132">
        <f t="shared" si="9"/>
        <v>0</v>
      </c>
      <c r="BG160" s="132">
        <f t="shared" si="10"/>
        <v>0</v>
      </c>
      <c r="BH160" s="132">
        <f t="shared" si="11"/>
        <v>0</v>
      </c>
      <c r="BI160" s="132">
        <f t="shared" si="12"/>
        <v>0</v>
      </c>
      <c r="BJ160" s="14" t="s">
        <v>155</v>
      </c>
      <c r="BK160" s="132">
        <f t="shared" si="13"/>
        <v>0</v>
      </c>
      <c r="BL160" s="14" t="s">
        <v>154</v>
      </c>
      <c r="BM160" s="14" t="s">
        <v>312</v>
      </c>
    </row>
    <row r="161" spans="2:65" s="1" customFormat="1" ht="22.5" customHeight="1">
      <c r="B161" s="128"/>
      <c r="C161" s="144" t="s">
        <v>316</v>
      </c>
      <c r="D161" s="144" t="s">
        <v>252</v>
      </c>
      <c r="E161" s="145" t="s">
        <v>1451</v>
      </c>
      <c r="F161" s="276" t="s">
        <v>1452</v>
      </c>
      <c r="G161" s="277"/>
      <c r="H161" s="277"/>
      <c r="I161" s="277"/>
      <c r="J161" s="146" t="s">
        <v>183</v>
      </c>
      <c r="K161" s="147">
        <v>28</v>
      </c>
      <c r="L161" s="278"/>
      <c r="M161" s="277"/>
      <c r="N161" s="278">
        <f t="shared" si="7"/>
        <v>0</v>
      </c>
      <c r="O161" s="271"/>
      <c r="P161" s="271"/>
      <c r="Q161" s="271"/>
      <c r="R161" s="129"/>
      <c r="T161" s="228"/>
      <c r="U161" s="37"/>
      <c r="V161" s="29"/>
      <c r="W161" s="130"/>
      <c r="X161" s="130"/>
      <c r="Y161" s="130"/>
      <c r="Z161" s="130"/>
      <c r="AA161" s="131"/>
      <c r="AE161" s="144"/>
      <c r="AF161" s="144"/>
      <c r="AG161" s="145"/>
      <c r="AH161" s="276"/>
      <c r="AI161" s="277"/>
      <c r="AJ161" s="277"/>
      <c r="AK161" s="277"/>
      <c r="AL161" s="146"/>
      <c r="AM161" s="147"/>
      <c r="AN161" s="278"/>
      <c r="AO161" s="277"/>
      <c r="AP161" s="278"/>
      <c r="AQ161" s="271"/>
      <c r="AR161" s="271"/>
      <c r="AS161" s="271"/>
      <c r="AT161" s="14" t="s">
        <v>252</v>
      </c>
      <c r="AU161" s="14" t="s">
        <v>79</v>
      </c>
      <c r="AY161" s="14" t="s">
        <v>149</v>
      </c>
      <c r="BE161" s="132">
        <f t="shared" si="8"/>
        <v>0</v>
      </c>
      <c r="BF161" s="132">
        <f t="shared" si="9"/>
        <v>0</v>
      </c>
      <c r="BG161" s="132">
        <f t="shared" si="10"/>
        <v>0</v>
      </c>
      <c r="BH161" s="132">
        <f t="shared" si="11"/>
        <v>0</v>
      </c>
      <c r="BI161" s="132">
        <f t="shared" si="12"/>
        <v>0</v>
      </c>
      <c r="BJ161" s="14" t="s">
        <v>155</v>
      </c>
      <c r="BK161" s="132">
        <f t="shared" si="13"/>
        <v>0</v>
      </c>
      <c r="BL161" s="14" t="s">
        <v>154</v>
      </c>
      <c r="BM161" s="14" t="s">
        <v>316</v>
      </c>
    </row>
    <row r="162" spans="2:65" s="1" customFormat="1" ht="22.5" customHeight="1">
      <c r="B162" s="128"/>
      <c r="C162" s="144" t="s">
        <v>320</v>
      </c>
      <c r="D162" s="144" t="s">
        <v>252</v>
      </c>
      <c r="E162" s="145" t="s">
        <v>1453</v>
      </c>
      <c r="F162" s="276" t="s">
        <v>1454</v>
      </c>
      <c r="G162" s="277"/>
      <c r="H162" s="277"/>
      <c r="I162" s="277"/>
      <c r="J162" s="146" t="s">
        <v>183</v>
      </c>
      <c r="K162" s="147">
        <v>65</v>
      </c>
      <c r="L162" s="278"/>
      <c r="M162" s="277"/>
      <c r="N162" s="278">
        <f t="shared" si="7"/>
        <v>0</v>
      </c>
      <c r="O162" s="271"/>
      <c r="P162" s="271"/>
      <c r="Q162" s="271"/>
      <c r="R162" s="129"/>
      <c r="T162" s="228"/>
      <c r="U162" s="37"/>
      <c r="V162" s="29"/>
      <c r="W162" s="130"/>
      <c r="X162" s="130"/>
      <c r="Y162" s="130"/>
      <c r="Z162" s="130"/>
      <c r="AA162" s="131"/>
      <c r="AE162" s="144"/>
      <c r="AF162" s="144"/>
      <c r="AG162" s="145"/>
      <c r="AH162" s="276"/>
      <c r="AI162" s="277"/>
      <c r="AJ162" s="277"/>
      <c r="AK162" s="277"/>
      <c r="AL162" s="146"/>
      <c r="AM162" s="147"/>
      <c r="AN162" s="278"/>
      <c r="AO162" s="277"/>
      <c r="AP162" s="278"/>
      <c r="AQ162" s="271"/>
      <c r="AR162" s="271"/>
      <c r="AS162" s="271"/>
      <c r="AT162" s="14" t="s">
        <v>252</v>
      </c>
      <c r="AU162" s="14" t="s">
        <v>79</v>
      </c>
      <c r="AY162" s="14" t="s">
        <v>149</v>
      </c>
      <c r="BE162" s="132">
        <f t="shared" si="8"/>
        <v>0</v>
      </c>
      <c r="BF162" s="132">
        <f t="shared" si="9"/>
        <v>0</v>
      </c>
      <c r="BG162" s="132">
        <f t="shared" si="10"/>
        <v>0</v>
      </c>
      <c r="BH162" s="132">
        <f t="shared" si="11"/>
        <v>0</v>
      </c>
      <c r="BI162" s="132">
        <f t="shared" si="12"/>
        <v>0</v>
      </c>
      <c r="BJ162" s="14" t="s">
        <v>155</v>
      </c>
      <c r="BK162" s="132">
        <f t="shared" si="13"/>
        <v>0</v>
      </c>
      <c r="BL162" s="14" t="s">
        <v>154</v>
      </c>
      <c r="BM162" s="14" t="s">
        <v>320</v>
      </c>
    </row>
    <row r="163" spans="2:65" s="1" customFormat="1" ht="22.5" customHeight="1">
      <c r="B163" s="128"/>
      <c r="C163" s="144" t="s">
        <v>323</v>
      </c>
      <c r="D163" s="144" t="s">
        <v>252</v>
      </c>
      <c r="E163" s="145" t="s">
        <v>1455</v>
      </c>
      <c r="F163" s="276" t="s">
        <v>1685</v>
      </c>
      <c r="G163" s="277"/>
      <c r="H163" s="277"/>
      <c r="I163" s="277"/>
      <c r="J163" s="146" t="s">
        <v>183</v>
      </c>
      <c r="K163" s="147">
        <v>65</v>
      </c>
      <c r="L163" s="278"/>
      <c r="M163" s="277"/>
      <c r="N163" s="278">
        <f t="shared" si="7"/>
        <v>0</v>
      </c>
      <c r="O163" s="271"/>
      <c r="P163" s="271"/>
      <c r="Q163" s="271"/>
      <c r="R163" s="129"/>
      <c r="T163" s="228"/>
      <c r="U163" s="37"/>
      <c r="V163" s="29"/>
      <c r="W163" s="130"/>
      <c r="X163" s="130"/>
      <c r="Y163" s="130"/>
      <c r="Z163" s="130"/>
      <c r="AA163" s="131"/>
      <c r="AE163" s="144"/>
      <c r="AF163" s="144"/>
      <c r="AG163" s="145"/>
      <c r="AH163" s="276"/>
      <c r="AI163" s="277"/>
      <c r="AJ163" s="277"/>
      <c r="AK163" s="277"/>
      <c r="AL163" s="146"/>
      <c r="AM163" s="147"/>
      <c r="AN163" s="278"/>
      <c r="AO163" s="277"/>
      <c r="AP163" s="278"/>
      <c r="AQ163" s="271"/>
      <c r="AR163" s="271"/>
      <c r="AS163" s="271"/>
      <c r="AT163" s="14" t="s">
        <v>252</v>
      </c>
      <c r="AU163" s="14" t="s">
        <v>79</v>
      </c>
      <c r="AY163" s="14" t="s">
        <v>149</v>
      </c>
      <c r="BE163" s="132">
        <f t="shared" si="8"/>
        <v>0</v>
      </c>
      <c r="BF163" s="132">
        <f t="shared" si="9"/>
        <v>0</v>
      </c>
      <c r="BG163" s="132">
        <f t="shared" si="10"/>
        <v>0</v>
      </c>
      <c r="BH163" s="132">
        <f t="shared" si="11"/>
        <v>0</v>
      </c>
      <c r="BI163" s="132">
        <f t="shared" si="12"/>
        <v>0</v>
      </c>
      <c r="BJ163" s="14" t="s">
        <v>155</v>
      </c>
      <c r="BK163" s="132">
        <f t="shared" si="13"/>
        <v>0</v>
      </c>
      <c r="BL163" s="14" t="s">
        <v>154</v>
      </c>
      <c r="BM163" s="14" t="s">
        <v>323</v>
      </c>
    </row>
    <row r="164" spans="2:65" s="1" customFormat="1" ht="22.5" customHeight="1">
      <c r="B164" s="128"/>
      <c r="C164" s="144" t="s">
        <v>326</v>
      </c>
      <c r="D164" s="144" t="s">
        <v>252</v>
      </c>
      <c r="E164" s="145" t="s">
        <v>1457</v>
      </c>
      <c r="F164" s="276" t="s">
        <v>1686</v>
      </c>
      <c r="G164" s="277"/>
      <c r="H164" s="277"/>
      <c r="I164" s="277"/>
      <c r="J164" s="146" t="s">
        <v>183</v>
      </c>
      <c r="K164" s="147">
        <v>20</v>
      </c>
      <c r="L164" s="278"/>
      <c r="M164" s="277"/>
      <c r="N164" s="278">
        <f t="shared" si="7"/>
        <v>0</v>
      </c>
      <c r="O164" s="271"/>
      <c r="P164" s="271"/>
      <c r="Q164" s="271"/>
      <c r="R164" s="129"/>
      <c r="T164" s="228"/>
      <c r="U164" s="37"/>
      <c r="V164" s="29"/>
      <c r="W164" s="130"/>
      <c r="X164" s="130"/>
      <c r="Y164" s="130"/>
      <c r="Z164" s="130"/>
      <c r="AA164" s="131"/>
      <c r="AE164" s="144"/>
      <c r="AF164" s="144"/>
      <c r="AG164" s="145"/>
      <c r="AH164" s="276"/>
      <c r="AI164" s="277"/>
      <c r="AJ164" s="277"/>
      <c r="AK164" s="277"/>
      <c r="AL164" s="146"/>
      <c r="AM164" s="147"/>
      <c r="AN164" s="278"/>
      <c r="AO164" s="277"/>
      <c r="AP164" s="278"/>
      <c r="AQ164" s="271"/>
      <c r="AR164" s="271"/>
      <c r="AS164" s="271"/>
      <c r="AT164" s="14" t="s">
        <v>252</v>
      </c>
      <c r="AU164" s="14" t="s">
        <v>79</v>
      </c>
      <c r="AY164" s="14" t="s">
        <v>149</v>
      </c>
      <c r="BE164" s="132">
        <f t="shared" si="8"/>
        <v>0</v>
      </c>
      <c r="BF164" s="132">
        <f t="shared" si="9"/>
        <v>0</v>
      </c>
      <c r="BG164" s="132">
        <f t="shared" si="10"/>
        <v>0</v>
      </c>
      <c r="BH164" s="132">
        <f t="shared" si="11"/>
        <v>0</v>
      </c>
      <c r="BI164" s="132">
        <f t="shared" si="12"/>
        <v>0</v>
      </c>
      <c r="BJ164" s="14" t="s">
        <v>155</v>
      </c>
      <c r="BK164" s="132">
        <f t="shared" si="13"/>
        <v>0</v>
      </c>
      <c r="BL164" s="14" t="s">
        <v>154</v>
      </c>
      <c r="BM164" s="14" t="s">
        <v>326</v>
      </c>
    </row>
    <row r="165" spans="2:65" s="1" customFormat="1" ht="22.5" customHeight="1">
      <c r="B165" s="128"/>
      <c r="C165" s="144" t="s">
        <v>330</v>
      </c>
      <c r="D165" s="144" t="s">
        <v>252</v>
      </c>
      <c r="E165" s="145" t="s">
        <v>1458</v>
      </c>
      <c r="F165" s="276" t="s">
        <v>1459</v>
      </c>
      <c r="G165" s="277"/>
      <c r="H165" s="277"/>
      <c r="I165" s="277"/>
      <c r="J165" s="146" t="s">
        <v>183</v>
      </c>
      <c r="K165" s="147">
        <v>300</v>
      </c>
      <c r="L165" s="278"/>
      <c r="M165" s="277"/>
      <c r="N165" s="278">
        <f t="shared" si="7"/>
        <v>0</v>
      </c>
      <c r="O165" s="271"/>
      <c r="P165" s="271"/>
      <c r="Q165" s="271"/>
      <c r="R165" s="129"/>
      <c r="T165" s="228"/>
      <c r="U165" s="37"/>
      <c r="V165" s="29"/>
      <c r="W165" s="130"/>
      <c r="X165" s="130"/>
      <c r="Y165" s="130"/>
      <c r="Z165" s="130"/>
      <c r="AA165" s="131"/>
      <c r="AE165" s="144"/>
      <c r="AF165" s="144"/>
      <c r="AG165" s="145"/>
      <c r="AH165" s="276"/>
      <c r="AI165" s="277"/>
      <c r="AJ165" s="277"/>
      <c r="AK165" s="277"/>
      <c r="AL165" s="146"/>
      <c r="AM165" s="147"/>
      <c r="AN165" s="278"/>
      <c r="AO165" s="277"/>
      <c r="AP165" s="278"/>
      <c r="AQ165" s="271"/>
      <c r="AR165" s="271"/>
      <c r="AS165" s="271"/>
      <c r="AT165" s="14" t="s">
        <v>252</v>
      </c>
      <c r="AU165" s="14" t="s">
        <v>79</v>
      </c>
      <c r="AY165" s="14" t="s">
        <v>149</v>
      </c>
      <c r="BE165" s="132">
        <f t="shared" si="8"/>
        <v>0</v>
      </c>
      <c r="BF165" s="132">
        <f t="shared" si="9"/>
        <v>0</v>
      </c>
      <c r="BG165" s="132">
        <f t="shared" si="10"/>
        <v>0</v>
      </c>
      <c r="BH165" s="132">
        <f t="shared" si="11"/>
        <v>0</v>
      </c>
      <c r="BI165" s="132">
        <f t="shared" si="12"/>
        <v>0</v>
      </c>
      <c r="BJ165" s="14" t="s">
        <v>155</v>
      </c>
      <c r="BK165" s="132">
        <f t="shared" si="13"/>
        <v>0</v>
      </c>
      <c r="BL165" s="14" t="s">
        <v>154</v>
      </c>
      <c r="BM165" s="14" t="s">
        <v>330</v>
      </c>
    </row>
    <row r="166" spans="2:65" s="1" customFormat="1" ht="22.5" customHeight="1">
      <c r="B166" s="128"/>
      <c r="C166" s="144" t="s">
        <v>334</v>
      </c>
      <c r="D166" s="144" t="s">
        <v>252</v>
      </c>
      <c r="E166" s="145" t="s">
        <v>1460</v>
      </c>
      <c r="F166" s="276" t="s">
        <v>1461</v>
      </c>
      <c r="G166" s="277"/>
      <c r="H166" s="277"/>
      <c r="I166" s="277"/>
      <c r="J166" s="146" t="s">
        <v>183</v>
      </c>
      <c r="K166" s="147">
        <v>500</v>
      </c>
      <c r="L166" s="278"/>
      <c r="M166" s="277"/>
      <c r="N166" s="278">
        <f t="shared" si="7"/>
        <v>0</v>
      </c>
      <c r="O166" s="271"/>
      <c r="P166" s="271"/>
      <c r="Q166" s="271"/>
      <c r="R166" s="129"/>
      <c r="T166" s="228"/>
      <c r="U166" s="37"/>
      <c r="V166" s="29"/>
      <c r="W166" s="130"/>
      <c r="X166" s="130"/>
      <c r="Y166" s="130"/>
      <c r="Z166" s="130"/>
      <c r="AA166" s="131"/>
      <c r="AE166" s="144"/>
      <c r="AF166" s="144"/>
      <c r="AG166" s="145"/>
      <c r="AH166" s="276"/>
      <c r="AI166" s="277"/>
      <c r="AJ166" s="277"/>
      <c r="AK166" s="277"/>
      <c r="AL166" s="146"/>
      <c r="AM166" s="147"/>
      <c r="AN166" s="278"/>
      <c r="AO166" s="277"/>
      <c r="AP166" s="278"/>
      <c r="AQ166" s="271"/>
      <c r="AR166" s="271"/>
      <c r="AS166" s="271"/>
      <c r="AT166" s="14" t="s">
        <v>252</v>
      </c>
      <c r="AU166" s="14" t="s">
        <v>79</v>
      </c>
      <c r="AY166" s="14" t="s">
        <v>149</v>
      </c>
      <c r="BE166" s="132">
        <f t="shared" si="8"/>
        <v>0</v>
      </c>
      <c r="BF166" s="132">
        <f t="shared" si="9"/>
        <v>0</v>
      </c>
      <c r="BG166" s="132">
        <f t="shared" si="10"/>
        <v>0</v>
      </c>
      <c r="BH166" s="132">
        <f t="shared" si="11"/>
        <v>0</v>
      </c>
      <c r="BI166" s="132">
        <f t="shared" si="12"/>
        <v>0</v>
      </c>
      <c r="BJ166" s="14" t="s">
        <v>155</v>
      </c>
      <c r="BK166" s="132">
        <f t="shared" si="13"/>
        <v>0</v>
      </c>
      <c r="BL166" s="14" t="s">
        <v>154</v>
      </c>
      <c r="BM166" s="14" t="s">
        <v>334</v>
      </c>
    </row>
    <row r="167" spans="2:65" s="1" customFormat="1" ht="22.5" customHeight="1">
      <c r="B167" s="128"/>
      <c r="C167" s="139" t="s">
        <v>338</v>
      </c>
      <c r="D167" s="139" t="s">
        <v>150</v>
      </c>
      <c r="E167" s="140" t="s">
        <v>1427</v>
      </c>
      <c r="F167" s="270" t="s">
        <v>1428</v>
      </c>
      <c r="G167" s="271"/>
      <c r="H167" s="271"/>
      <c r="I167" s="271"/>
      <c r="J167" s="141" t="s">
        <v>1044</v>
      </c>
      <c r="K167" s="142">
        <v>20</v>
      </c>
      <c r="L167" s="272"/>
      <c r="M167" s="271"/>
      <c r="N167" s="272">
        <f t="shared" si="7"/>
        <v>0</v>
      </c>
      <c r="O167" s="271"/>
      <c r="P167" s="271"/>
      <c r="Q167" s="271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270"/>
      <c r="AI167" s="271"/>
      <c r="AJ167" s="271"/>
      <c r="AK167" s="271"/>
      <c r="AL167" s="141"/>
      <c r="AM167" s="142"/>
      <c r="AN167" s="272"/>
      <c r="AO167" s="271"/>
      <c r="AP167" s="272"/>
      <c r="AQ167" s="271"/>
      <c r="AR167" s="271"/>
      <c r="AS167" s="271"/>
      <c r="AT167" s="14" t="s">
        <v>150</v>
      </c>
      <c r="AU167" s="14" t="s">
        <v>79</v>
      </c>
      <c r="AY167" s="14" t="s">
        <v>149</v>
      </c>
      <c r="BE167" s="132">
        <f t="shared" si="8"/>
        <v>0</v>
      </c>
      <c r="BF167" s="132">
        <f t="shared" si="9"/>
        <v>0</v>
      </c>
      <c r="BG167" s="132">
        <f t="shared" si="10"/>
        <v>0</v>
      </c>
      <c r="BH167" s="132">
        <f t="shared" si="11"/>
        <v>0</v>
      </c>
      <c r="BI167" s="132">
        <f t="shared" si="12"/>
        <v>0</v>
      </c>
      <c r="BJ167" s="14" t="s">
        <v>155</v>
      </c>
      <c r="BK167" s="132">
        <f t="shared" si="13"/>
        <v>0</v>
      </c>
      <c r="BL167" s="14" t="s">
        <v>154</v>
      </c>
      <c r="BM167" s="14" t="s">
        <v>338</v>
      </c>
    </row>
    <row r="168" spans="2:65" s="1" customFormat="1" ht="22.5" customHeight="1">
      <c r="B168" s="128"/>
      <c r="C168" s="139" t="s">
        <v>342</v>
      </c>
      <c r="D168" s="139" t="s">
        <v>150</v>
      </c>
      <c r="E168" s="140" t="s">
        <v>1419</v>
      </c>
      <c r="F168" s="270" t="s">
        <v>1420</v>
      </c>
      <c r="G168" s="271"/>
      <c r="H168" s="271"/>
      <c r="I168" s="271"/>
      <c r="J168" s="141" t="s">
        <v>1044</v>
      </c>
      <c r="K168" s="142">
        <v>40</v>
      </c>
      <c r="L168" s="272"/>
      <c r="M168" s="271"/>
      <c r="N168" s="272">
        <f t="shared" si="7"/>
        <v>0</v>
      </c>
      <c r="O168" s="271"/>
      <c r="P168" s="271"/>
      <c r="Q168" s="271"/>
      <c r="R168" s="129"/>
      <c r="T168" s="228"/>
      <c r="U168" s="37"/>
      <c r="V168" s="29"/>
      <c r="W168" s="130"/>
      <c r="X168" s="130"/>
      <c r="Y168" s="130"/>
      <c r="Z168" s="130"/>
      <c r="AA168" s="131"/>
      <c r="AE168" s="139"/>
      <c r="AF168" s="139"/>
      <c r="AG168" s="140"/>
      <c r="AH168" s="270"/>
      <c r="AI168" s="271"/>
      <c r="AJ168" s="271"/>
      <c r="AK168" s="271"/>
      <c r="AL168" s="141"/>
      <c r="AM168" s="142"/>
      <c r="AN168" s="272"/>
      <c r="AO168" s="271"/>
      <c r="AP168" s="272"/>
      <c r="AQ168" s="271"/>
      <c r="AR168" s="271"/>
      <c r="AS168" s="271"/>
      <c r="AT168" s="14" t="s">
        <v>150</v>
      </c>
      <c r="AU168" s="14" t="s">
        <v>79</v>
      </c>
      <c r="AY168" s="14" t="s">
        <v>149</v>
      </c>
      <c r="BE168" s="132">
        <f t="shared" si="8"/>
        <v>0</v>
      </c>
      <c r="BF168" s="132">
        <f t="shared" si="9"/>
        <v>0</v>
      </c>
      <c r="BG168" s="132">
        <f t="shared" si="10"/>
        <v>0</v>
      </c>
      <c r="BH168" s="132">
        <f t="shared" si="11"/>
        <v>0</v>
      </c>
      <c r="BI168" s="132">
        <f t="shared" si="12"/>
        <v>0</v>
      </c>
      <c r="BJ168" s="14" t="s">
        <v>155</v>
      </c>
      <c r="BK168" s="132">
        <f t="shared" si="13"/>
        <v>0</v>
      </c>
      <c r="BL168" s="14" t="s">
        <v>154</v>
      </c>
      <c r="BM168" s="14" t="s">
        <v>342</v>
      </c>
    </row>
    <row r="169" spans="2:65" s="1" customFormat="1" ht="22.5" customHeight="1">
      <c r="B169" s="128"/>
      <c r="C169" s="139" t="s">
        <v>346</v>
      </c>
      <c r="D169" s="139" t="s">
        <v>150</v>
      </c>
      <c r="E169" s="140" t="s">
        <v>1462</v>
      </c>
      <c r="F169" s="270" t="s">
        <v>1463</v>
      </c>
      <c r="G169" s="271"/>
      <c r="H169" s="271"/>
      <c r="I169" s="271"/>
      <c r="J169" s="141" t="s">
        <v>183</v>
      </c>
      <c r="K169" s="142">
        <v>65</v>
      </c>
      <c r="L169" s="272"/>
      <c r="M169" s="271"/>
      <c r="N169" s="272">
        <f t="shared" si="7"/>
        <v>0</v>
      </c>
      <c r="O169" s="271"/>
      <c r="P169" s="271"/>
      <c r="Q169" s="271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270"/>
      <c r="AI169" s="271"/>
      <c r="AJ169" s="271"/>
      <c r="AK169" s="271"/>
      <c r="AL169" s="141"/>
      <c r="AM169" s="142"/>
      <c r="AN169" s="272"/>
      <c r="AO169" s="271"/>
      <c r="AP169" s="272"/>
      <c r="AQ169" s="271"/>
      <c r="AR169" s="271"/>
      <c r="AS169" s="271"/>
      <c r="AT169" s="14" t="s">
        <v>150</v>
      </c>
      <c r="AU169" s="14" t="s">
        <v>79</v>
      </c>
      <c r="AY169" s="14" t="s">
        <v>149</v>
      </c>
      <c r="BE169" s="132">
        <f t="shared" si="8"/>
        <v>0</v>
      </c>
      <c r="BF169" s="132">
        <f t="shared" si="9"/>
        <v>0</v>
      </c>
      <c r="BG169" s="132">
        <f t="shared" si="10"/>
        <v>0</v>
      </c>
      <c r="BH169" s="132">
        <f t="shared" si="11"/>
        <v>0</v>
      </c>
      <c r="BI169" s="132">
        <f t="shared" si="12"/>
        <v>0</v>
      </c>
      <c r="BJ169" s="14" t="s">
        <v>155</v>
      </c>
      <c r="BK169" s="132">
        <f t="shared" si="13"/>
        <v>0</v>
      </c>
      <c r="BL169" s="14" t="s">
        <v>154</v>
      </c>
      <c r="BM169" s="14" t="s">
        <v>346</v>
      </c>
    </row>
    <row r="170" spans="2:65" s="1" customFormat="1" ht="31.5" customHeight="1">
      <c r="B170" s="128"/>
      <c r="C170" s="139" t="s">
        <v>350</v>
      </c>
      <c r="D170" s="139" t="s">
        <v>150</v>
      </c>
      <c r="E170" s="140" t="s">
        <v>1464</v>
      </c>
      <c r="F170" s="270" t="s">
        <v>1465</v>
      </c>
      <c r="G170" s="271"/>
      <c r="H170" s="271"/>
      <c r="I170" s="271"/>
      <c r="J170" s="141" t="s">
        <v>183</v>
      </c>
      <c r="K170" s="142">
        <v>20</v>
      </c>
      <c r="L170" s="272"/>
      <c r="M170" s="271"/>
      <c r="N170" s="272">
        <f t="shared" si="7"/>
        <v>0</v>
      </c>
      <c r="O170" s="271"/>
      <c r="P170" s="271"/>
      <c r="Q170" s="271"/>
      <c r="R170" s="129"/>
      <c r="T170" s="228"/>
      <c r="U170" s="37"/>
      <c r="V170" s="29"/>
      <c r="W170" s="130"/>
      <c r="X170" s="130"/>
      <c r="Y170" s="130"/>
      <c r="Z170" s="130"/>
      <c r="AA170" s="131"/>
      <c r="AE170" s="139"/>
      <c r="AF170" s="139"/>
      <c r="AG170" s="140"/>
      <c r="AH170" s="270"/>
      <c r="AI170" s="271"/>
      <c r="AJ170" s="271"/>
      <c r="AK170" s="271"/>
      <c r="AL170" s="141"/>
      <c r="AM170" s="142"/>
      <c r="AN170" s="272"/>
      <c r="AO170" s="271"/>
      <c r="AP170" s="272"/>
      <c r="AQ170" s="271"/>
      <c r="AR170" s="271"/>
      <c r="AS170" s="271"/>
      <c r="AT170" s="14" t="s">
        <v>150</v>
      </c>
      <c r="AU170" s="14" t="s">
        <v>79</v>
      </c>
      <c r="AY170" s="14" t="s">
        <v>149</v>
      </c>
      <c r="BE170" s="132">
        <f t="shared" si="8"/>
        <v>0</v>
      </c>
      <c r="BF170" s="132">
        <f t="shared" si="9"/>
        <v>0</v>
      </c>
      <c r="BG170" s="132">
        <f t="shared" si="10"/>
        <v>0</v>
      </c>
      <c r="BH170" s="132">
        <f t="shared" si="11"/>
        <v>0</v>
      </c>
      <c r="BI170" s="132">
        <f t="shared" si="12"/>
        <v>0</v>
      </c>
      <c r="BJ170" s="14" t="s">
        <v>155</v>
      </c>
      <c r="BK170" s="132">
        <f t="shared" si="13"/>
        <v>0</v>
      </c>
      <c r="BL170" s="14" t="s">
        <v>154</v>
      </c>
      <c r="BM170" s="14" t="s">
        <v>350</v>
      </c>
    </row>
    <row r="171" spans="2:65" s="1" customFormat="1" ht="22.5" customHeight="1">
      <c r="B171" s="128"/>
      <c r="C171" s="139" t="s">
        <v>354</v>
      </c>
      <c r="D171" s="139" t="s">
        <v>150</v>
      </c>
      <c r="E171" s="140" t="s">
        <v>1466</v>
      </c>
      <c r="F171" s="270" t="s">
        <v>1467</v>
      </c>
      <c r="G171" s="271"/>
      <c r="H171" s="271"/>
      <c r="I171" s="271"/>
      <c r="J171" s="141" t="s">
        <v>183</v>
      </c>
      <c r="K171" s="142">
        <v>24</v>
      </c>
      <c r="L171" s="272"/>
      <c r="M171" s="271"/>
      <c r="N171" s="272">
        <f t="shared" si="7"/>
        <v>0</v>
      </c>
      <c r="O171" s="271"/>
      <c r="P171" s="271"/>
      <c r="Q171" s="271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270"/>
      <c r="AI171" s="271"/>
      <c r="AJ171" s="271"/>
      <c r="AK171" s="271"/>
      <c r="AL171" s="141"/>
      <c r="AM171" s="142"/>
      <c r="AN171" s="272"/>
      <c r="AO171" s="271"/>
      <c r="AP171" s="272"/>
      <c r="AQ171" s="271"/>
      <c r="AR171" s="271"/>
      <c r="AS171" s="271"/>
      <c r="AT171" s="14" t="s">
        <v>150</v>
      </c>
      <c r="AU171" s="14" t="s">
        <v>79</v>
      </c>
      <c r="AY171" s="14" t="s">
        <v>149</v>
      </c>
      <c r="BE171" s="132">
        <f t="shared" si="8"/>
        <v>0</v>
      </c>
      <c r="BF171" s="132">
        <f t="shared" si="9"/>
        <v>0</v>
      </c>
      <c r="BG171" s="132">
        <f t="shared" si="10"/>
        <v>0</v>
      </c>
      <c r="BH171" s="132">
        <f t="shared" si="11"/>
        <v>0</v>
      </c>
      <c r="BI171" s="132">
        <f t="shared" si="12"/>
        <v>0</v>
      </c>
      <c r="BJ171" s="14" t="s">
        <v>155</v>
      </c>
      <c r="BK171" s="132">
        <f t="shared" si="13"/>
        <v>0</v>
      </c>
      <c r="BL171" s="14" t="s">
        <v>154</v>
      </c>
      <c r="BM171" s="14" t="s">
        <v>354</v>
      </c>
    </row>
    <row r="172" spans="2:65" s="1" customFormat="1" ht="22.5" customHeight="1">
      <c r="B172" s="128"/>
      <c r="C172" s="139" t="s">
        <v>358</v>
      </c>
      <c r="D172" s="139" t="s">
        <v>150</v>
      </c>
      <c r="E172" s="140" t="s">
        <v>1468</v>
      </c>
      <c r="F172" s="270" t="s">
        <v>1469</v>
      </c>
      <c r="G172" s="271"/>
      <c r="H172" s="271"/>
      <c r="I172" s="271"/>
      <c r="J172" s="141" t="s">
        <v>183</v>
      </c>
      <c r="K172" s="142">
        <v>28</v>
      </c>
      <c r="L172" s="272"/>
      <c r="M172" s="271"/>
      <c r="N172" s="272">
        <f t="shared" si="7"/>
        <v>0</v>
      </c>
      <c r="O172" s="271"/>
      <c r="P172" s="271"/>
      <c r="Q172" s="271"/>
      <c r="R172" s="129"/>
      <c r="T172" s="228"/>
      <c r="U172" s="37"/>
      <c r="V172" s="29"/>
      <c r="W172" s="130"/>
      <c r="X172" s="130"/>
      <c r="Y172" s="130"/>
      <c r="Z172" s="130"/>
      <c r="AA172" s="131"/>
      <c r="AE172" s="139"/>
      <c r="AF172" s="139"/>
      <c r="AG172" s="140"/>
      <c r="AH172" s="270"/>
      <c r="AI172" s="271"/>
      <c r="AJ172" s="271"/>
      <c r="AK172" s="271"/>
      <c r="AL172" s="141"/>
      <c r="AM172" s="142"/>
      <c r="AN172" s="272"/>
      <c r="AO172" s="271"/>
      <c r="AP172" s="272"/>
      <c r="AQ172" s="271"/>
      <c r="AR172" s="271"/>
      <c r="AS172" s="271"/>
      <c r="AT172" s="14" t="s">
        <v>150</v>
      </c>
      <c r="AU172" s="14" t="s">
        <v>79</v>
      </c>
      <c r="AY172" s="14" t="s">
        <v>149</v>
      </c>
      <c r="BE172" s="132">
        <f t="shared" si="8"/>
        <v>0</v>
      </c>
      <c r="BF172" s="132">
        <f t="shared" si="9"/>
        <v>0</v>
      </c>
      <c r="BG172" s="132">
        <f t="shared" si="10"/>
        <v>0</v>
      </c>
      <c r="BH172" s="132">
        <f t="shared" si="11"/>
        <v>0</v>
      </c>
      <c r="BI172" s="132">
        <f t="shared" si="12"/>
        <v>0</v>
      </c>
      <c r="BJ172" s="14" t="s">
        <v>155</v>
      </c>
      <c r="BK172" s="132">
        <f t="shared" si="13"/>
        <v>0</v>
      </c>
      <c r="BL172" s="14" t="s">
        <v>154</v>
      </c>
      <c r="BM172" s="14" t="s">
        <v>358</v>
      </c>
    </row>
    <row r="173" spans="2:65" s="1" customFormat="1" ht="22.5" customHeight="1">
      <c r="B173" s="128"/>
      <c r="C173" s="139" t="s">
        <v>362</v>
      </c>
      <c r="D173" s="139" t="s">
        <v>150</v>
      </c>
      <c r="E173" s="140" t="s">
        <v>1470</v>
      </c>
      <c r="F173" s="270" t="s">
        <v>1471</v>
      </c>
      <c r="G173" s="271"/>
      <c r="H173" s="271"/>
      <c r="I173" s="271"/>
      <c r="J173" s="141" t="s">
        <v>183</v>
      </c>
      <c r="K173" s="142">
        <v>2</v>
      </c>
      <c r="L173" s="272"/>
      <c r="M173" s="271"/>
      <c r="N173" s="272">
        <f t="shared" si="7"/>
        <v>0</v>
      </c>
      <c r="O173" s="271"/>
      <c r="P173" s="271"/>
      <c r="Q173" s="271"/>
      <c r="R173" s="129"/>
      <c r="T173" s="228"/>
      <c r="U173" s="37"/>
      <c r="V173" s="29"/>
      <c r="W173" s="130"/>
      <c r="X173" s="130"/>
      <c r="Y173" s="130"/>
      <c r="Z173" s="130"/>
      <c r="AA173" s="131"/>
      <c r="AE173" s="139"/>
      <c r="AF173" s="139"/>
      <c r="AG173" s="140"/>
      <c r="AH173" s="270"/>
      <c r="AI173" s="271"/>
      <c r="AJ173" s="271"/>
      <c r="AK173" s="271"/>
      <c r="AL173" s="141"/>
      <c r="AM173" s="142"/>
      <c r="AN173" s="272"/>
      <c r="AO173" s="271"/>
      <c r="AP173" s="272"/>
      <c r="AQ173" s="271"/>
      <c r="AR173" s="271"/>
      <c r="AS173" s="271"/>
      <c r="AT173" s="14" t="s">
        <v>150</v>
      </c>
      <c r="AU173" s="14" t="s">
        <v>79</v>
      </c>
      <c r="AY173" s="14" t="s">
        <v>149</v>
      </c>
      <c r="BE173" s="132">
        <f t="shared" si="8"/>
        <v>0</v>
      </c>
      <c r="BF173" s="132">
        <f t="shared" si="9"/>
        <v>0</v>
      </c>
      <c r="BG173" s="132">
        <f t="shared" si="10"/>
        <v>0</v>
      </c>
      <c r="BH173" s="132">
        <f t="shared" si="11"/>
        <v>0</v>
      </c>
      <c r="BI173" s="132">
        <f t="shared" si="12"/>
        <v>0</v>
      </c>
      <c r="BJ173" s="14" t="s">
        <v>155</v>
      </c>
      <c r="BK173" s="132">
        <f t="shared" si="13"/>
        <v>0</v>
      </c>
      <c r="BL173" s="14" t="s">
        <v>154</v>
      </c>
      <c r="BM173" s="14" t="s">
        <v>362</v>
      </c>
    </row>
    <row r="174" spans="2:65" s="1" customFormat="1" ht="22.5" customHeight="1">
      <c r="B174" s="128"/>
      <c r="C174" s="139" t="s">
        <v>366</v>
      </c>
      <c r="D174" s="139" t="s">
        <v>150</v>
      </c>
      <c r="E174" s="140" t="s">
        <v>1472</v>
      </c>
      <c r="F174" s="270" t="s">
        <v>1473</v>
      </c>
      <c r="G174" s="271"/>
      <c r="H174" s="271"/>
      <c r="I174" s="271"/>
      <c r="J174" s="141" t="s">
        <v>183</v>
      </c>
      <c r="K174" s="142">
        <v>9</v>
      </c>
      <c r="L174" s="272"/>
      <c r="M174" s="271"/>
      <c r="N174" s="272">
        <f t="shared" si="7"/>
        <v>0</v>
      </c>
      <c r="O174" s="271"/>
      <c r="P174" s="271"/>
      <c r="Q174" s="271"/>
      <c r="R174" s="129"/>
      <c r="T174" s="228"/>
      <c r="U174" s="37"/>
      <c r="V174" s="29"/>
      <c r="W174" s="130"/>
      <c r="X174" s="130"/>
      <c r="Y174" s="130"/>
      <c r="Z174" s="130"/>
      <c r="AA174" s="131"/>
      <c r="AE174" s="139"/>
      <c r="AF174" s="139"/>
      <c r="AG174" s="140"/>
      <c r="AH174" s="270"/>
      <c r="AI174" s="271"/>
      <c r="AJ174" s="271"/>
      <c r="AK174" s="271"/>
      <c r="AL174" s="141"/>
      <c r="AM174" s="142"/>
      <c r="AN174" s="272"/>
      <c r="AO174" s="271"/>
      <c r="AP174" s="272"/>
      <c r="AQ174" s="271"/>
      <c r="AR174" s="271"/>
      <c r="AS174" s="271"/>
      <c r="AT174" s="14" t="s">
        <v>150</v>
      </c>
      <c r="AU174" s="14" t="s">
        <v>79</v>
      </c>
      <c r="AY174" s="14" t="s">
        <v>149</v>
      </c>
      <c r="BE174" s="132">
        <f t="shared" si="8"/>
        <v>0</v>
      </c>
      <c r="BF174" s="132">
        <f t="shared" si="9"/>
        <v>0</v>
      </c>
      <c r="BG174" s="132">
        <f t="shared" si="10"/>
        <v>0</v>
      </c>
      <c r="BH174" s="132">
        <f t="shared" si="11"/>
        <v>0</v>
      </c>
      <c r="BI174" s="132">
        <f t="shared" si="12"/>
        <v>0</v>
      </c>
      <c r="BJ174" s="14" t="s">
        <v>155</v>
      </c>
      <c r="BK174" s="132">
        <f t="shared" si="13"/>
        <v>0</v>
      </c>
      <c r="BL174" s="14" t="s">
        <v>154</v>
      </c>
      <c r="BM174" s="14" t="s">
        <v>366</v>
      </c>
    </row>
    <row r="175" spans="2:65" s="1" customFormat="1" ht="22.5" customHeight="1">
      <c r="B175" s="128"/>
      <c r="C175" s="139" t="s">
        <v>370</v>
      </c>
      <c r="D175" s="139" t="s">
        <v>150</v>
      </c>
      <c r="E175" s="140" t="s">
        <v>1429</v>
      </c>
      <c r="F175" s="270" t="s">
        <v>1430</v>
      </c>
      <c r="G175" s="271"/>
      <c r="H175" s="271"/>
      <c r="I175" s="271"/>
      <c r="J175" s="141" t="s">
        <v>1044</v>
      </c>
      <c r="K175" s="142">
        <v>30</v>
      </c>
      <c r="L175" s="272"/>
      <c r="M175" s="271"/>
      <c r="N175" s="272">
        <f t="shared" si="7"/>
        <v>0</v>
      </c>
      <c r="O175" s="271"/>
      <c r="P175" s="271"/>
      <c r="Q175" s="271"/>
      <c r="R175" s="129"/>
      <c r="T175" s="228"/>
      <c r="U175" s="37"/>
      <c r="V175" s="29"/>
      <c r="W175" s="130"/>
      <c r="X175" s="130"/>
      <c r="Y175" s="130"/>
      <c r="Z175" s="130"/>
      <c r="AA175" s="131"/>
      <c r="AE175" s="139"/>
      <c r="AF175" s="139"/>
      <c r="AG175" s="140"/>
      <c r="AH175" s="270"/>
      <c r="AI175" s="271"/>
      <c r="AJ175" s="271"/>
      <c r="AK175" s="271"/>
      <c r="AL175" s="141"/>
      <c r="AM175" s="142"/>
      <c r="AN175" s="272"/>
      <c r="AO175" s="271"/>
      <c r="AP175" s="272"/>
      <c r="AQ175" s="271"/>
      <c r="AR175" s="271"/>
      <c r="AS175" s="271"/>
      <c r="AT175" s="14" t="s">
        <v>150</v>
      </c>
      <c r="AU175" s="14" t="s">
        <v>79</v>
      </c>
      <c r="AY175" s="14" t="s">
        <v>149</v>
      </c>
      <c r="BE175" s="132">
        <f t="shared" si="8"/>
        <v>0</v>
      </c>
      <c r="BF175" s="132">
        <f t="shared" si="9"/>
        <v>0</v>
      </c>
      <c r="BG175" s="132">
        <f t="shared" si="10"/>
        <v>0</v>
      </c>
      <c r="BH175" s="132">
        <f t="shared" si="11"/>
        <v>0</v>
      </c>
      <c r="BI175" s="132">
        <f t="shared" si="12"/>
        <v>0</v>
      </c>
      <c r="BJ175" s="14" t="s">
        <v>155</v>
      </c>
      <c r="BK175" s="132">
        <f t="shared" si="13"/>
        <v>0</v>
      </c>
      <c r="BL175" s="14" t="s">
        <v>154</v>
      </c>
      <c r="BM175" s="14" t="s">
        <v>370</v>
      </c>
    </row>
    <row r="176" spans="2:65" s="1" customFormat="1" ht="22.5" customHeight="1">
      <c r="B176" s="128"/>
      <c r="C176" s="139" t="s">
        <v>374</v>
      </c>
      <c r="D176" s="139" t="s">
        <v>150</v>
      </c>
      <c r="E176" s="140" t="s">
        <v>1474</v>
      </c>
      <c r="F176" s="306" t="s">
        <v>1673</v>
      </c>
      <c r="G176" s="307"/>
      <c r="H176" s="307"/>
      <c r="I176" s="307"/>
      <c r="J176" s="141" t="s">
        <v>183</v>
      </c>
      <c r="K176" s="142">
        <v>39</v>
      </c>
      <c r="L176" s="272"/>
      <c r="M176" s="271"/>
      <c r="N176" s="272">
        <f t="shared" si="7"/>
        <v>0</v>
      </c>
      <c r="O176" s="271"/>
      <c r="P176" s="271"/>
      <c r="Q176" s="271"/>
      <c r="R176" s="129"/>
      <c r="S176" s="229"/>
      <c r="T176" s="228"/>
      <c r="U176" s="37"/>
      <c r="V176" s="29"/>
      <c r="W176" s="130"/>
      <c r="X176" s="130"/>
      <c r="Y176" s="130"/>
      <c r="Z176" s="130"/>
      <c r="AA176" s="131"/>
      <c r="AE176" s="139"/>
      <c r="AF176" s="139"/>
      <c r="AG176" s="140"/>
      <c r="AH176" s="270"/>
      <c r="AI176" s="271"/>
      <c r="AJ176" s="271"/>
      <c r="AK176" s="271"/>
      <c r="AL176" s="141"/>
      <c r="AM176" s="142"/>
      <c r="AN176" s="272"/>
      <c r="AO176" s="271"/>
      <c r="AP176" s="272"/>
      <c r="AQ176" s="271"/>
      <c r="AR176" s="271"/>
      <c r="AS176" s="271"/>
      <c r="AT176" s="14" t="s">
        <v>150</v>
      </c>
      <c r="AU176" s="14" t="s">
        <v>79</v>
      </c>
      <c r="AY176" s="14" t="s">
        <v>149</v>
      </c>
      <c r="BE176" s="132">
        <f t="shared" si="8"/>
        <v>0</v>
      </c>
      <c r="BF176" s="132">
        <f t="shared" si="9"/>
        <v>0</v>
      </c>
      <c r="BG176" s="132">
        <f t="shared" si="10"/>
        <v>0</v>
      </c>
      <c r="BH176" s="132">
        <f t="shared" si="11"/>
        <v>0</v>
      </c>
      <c r="BI176" s="132">
        <f t="shared" si="12"/>
        <v>0</v>
      </c>
      <c r="BJ176" s="14" t="s">
        <v>155</v>
      </c>
      <c r="BK176" s="132">
        <f t="shared" si="13"/>
        <v>0</v>
      </c>
      <c r="BL176" s="14" t="s">
        <v>154</v>
      </c>
      <c r="BM176" s="14" t="s">
        <v>374</v>
      </c>
    </row>
    <row r="177" spans="2:65" s="1" customFormat="1" ht="22.5" customHeight="1">
      <c r="B177" s="128"/>
      <c r="C177" s="139" t="s">
        <v>378</v>
      </c>
      <c r="D177" s="139" t="s">
        <v>150</v>
      </c>
      <c r="E177" s="140" t="s">
        <v>1475</v>
      </c>
      <c r="F177" s="306" t="s">
        <v>1674</v>
      </c>
      <c r="G177" s="307"/>
      <c r="H177" s="307"/>
      <c r="I177" s="307"/>
      <c r="J177" s="141" t="s">
        <v>183</v>
      </c>
      <c r="K177" s="142">
        <v>207</v>
      </c>
      <c r="L177" s="272"/>
      <c r="M177" s="271"/>
      <c r="N177" s="272">
        <f t="shared" si="7"/>
        <v>0</v>
      </c>
      <c r="O177" s="271"/>
      <c r="P177" s="271"/>
      <c r="Q177" s="271"/>
      <c r="R177" s="129"/>
      <c r="S177" s="229"/>
      <c r="T177" s="228"/>
      <c r="U177" s="37"/>
      <c r="V177" s="29"/>
      <c r="W177" s="130"/>
      <c r="X177" s="130"/>
      <c r="Y177" s="130"/>
      <c r="Z177" s="130"/>
      <c r="AA177" s="131"/>
      <c r="AE177" s="139"/>
      <c r="AF177" s="139"/>
      <c r="AG177" s="140"/>
      <c r="AH177" s="270"/>
      <c r="AI177" s="271"/>
      <c r="AJ177" s="271"/>
      <c r="AK177" s="271"/>
      <c r="AL177" s="141"/>
      <c r="AM177" s="142"/>
      <c r="AN177" s="272"/>
      <c r="AO177" s="271"/>
      <c r="AP177" s="272"/>
      <c r="AQ177" s="271"/>
      <c r="AR177" s="271"/>
      <c r="AS177" s="271"/>
      <c r="AT177" s="14" t="s">
        <v>150</v>
      </c>
      <c r="AU177" s="14" t="s">
        <v>79</v>
      </c>
      <c r="AY177" s="14" t="s">
        <v>149</v>
      </c>
      <c r="BE177" s="132">
        <f t="shared" si="8"/>
        <v>0</v>
      </c>
      <c r="BF177" s="132">
        <f t="shared" si="9"/>
        <v>0</v>
      </c>
      <c r="BG177" s="132">
        <f t="shared" si="10"/>
        <v>0</v>
      </c>
      <c r="BH177" s="132">
        <f t="shared" si="11"/>
        <v>0</v>
      </c>
      <c r="BI177" s="132">
        <f t="shared" si="12"/>
        <v>0</v>
      </c>
      <c r="BJ177" s="14" t="s">
        <v>155</v>
      </c>
      <c r="BK177" s="132">
        <f t="shared" si="13"/>
        <v>0</v>
      </c>
      <c r="BL177" s="14" t="s">
        <v>154</v>
      </c>
      <c r="BM177" s="14" t="s">
        <v>378</v>
      </c>
    </row>
    <row r="178" spans="2:65" s="1" customFormat="1" ht="22.5" customHeight="1">
      <c r="B178" s="128"/>
      <c r="C178" s="139" t="s">
        <v>382</v>
      </c>
      <c r="D178" s="139" t="s">
        <v>150</v>
      </c>
      <c r="E178" s="140" t="s">
        <v>1476</v>
      </c>
      <c r="F178" s="306" t="s">
        <v>1675</v>
      </c>
      <c r="G178" s="307"/>
      <c r="H178" s="307"/>
      <c r="I178" s="307"/>
      <c r="J178" s="141" t="s">
        <v>183</v>
      </c>
      <c r="K178" s="142">
        <v>6</v>
      </c>
      <c r="L178" s="272"/>
      <c r="M178" s="271"/>
      <c r="N178" s="272">
        <f t="shared" si="7"/>
        <v>0</v>
      </c>
      <c r="O178" s="271"/>
      <c r="P178" s="271"/>
      <c r="Q178" s="271"/>
      <c r="R178" s="129"/>
      <c r="S178" s="229"/>
      <c r="T178" s="228"/>
      <c r="U178" s="37"/>
      <c r="V178" s="29"/>
      <c r="W178" s="130"/>
      <c r="X178" s="130"/>
      <c r="Y178" s="130"/>
      <c r="Z178" s="130"/>
      <c r="AA178" s="131"/>
      <c r="AE178" s="139"/>
      <c r="AF178" s="139"/>
      <c r="AG178" s="140"/>
      <c r="AH178" s="270"/>
      <c r="AI178" s="271"/>
      <c r="AJ178" s="271"/>
      <c r="AK178" s="271"/>
      <c r="AL178" s="141"/>
      <c r="AM178" s="142"/>
      <c r="AN178" s="272"/>
      <c r="AO178" s="271"/>
      <c r="AP178" s="272"/>
      <c r="AQ178" s="271"/>
      <c r="AR178" s="271"/>
      <c r="AS178" s="271"/>
      <c r="AT178" s="14" t="s">
        <v>150</v>
      </c>
      <c r="AU178" s="14" t="s">
        <v>79</v>
      </c>
      <c r="AY178" s="14" t="s">
        <v>149</v>
      </c>
      <c r="BE178" s="132">
        <f t="shared" si="8"/>
        <v>0</v>
      </c>
      <c r="BF178" s="132">
        <f t="shared" si="9"/>
        <v>0</v>
      </c>
      <c r="BG178" s="132">
        <f t="shared" si="10"/>
        <v>0</v>
      </c>
      <c r="BH178" s="132">
        <f t="shared" si="11"/>
        <v>0</v>
      </c>
      <c r="BI178" s="132">
        <f t="shared" si="12"/>
        <v>0</v>
      </c>
      <c r="BJ178" s="14" t="s">
        <v>155</v>
      </c>
      <c r="BK178" s="132">
        <f t="shared" si="13"/>
        <v>0</v>
      </c>
      <c r="BL178" s="14" t="s">
        <v>154</v>
      </c>
      <c r="BM178" s="14" t="s">
        <v>382</v>
      </c>
    </row>
    <row r="179" spans="2:65" s="1" customFormat="1" ht="22.5" customHeight="1">
      <c r="B179" s="128"/>
      <c r="C179" s="139" t="s">
        <v>386</v>
      </c>
      <c r="D179" s="139" t="s">
        <v>150</v>
      </c>
      <c r="E179" s="140" t="s">
        <v>1477</v>
      </c>
      <c r="F179" s="306" t="s">
        <v>1676</v>
      </c>
      <c r="G179" s="307"/>
      <c r="H179" s="307"/>
      <c r="I179" s="307"/>
      <c r="J179" s="141" t="s">
        <v>183</v>
      </c>
      <c r="K179" s="142">
        <v>10</v>
      </c>
      <c r="L179" s="272"/>
      <c r="M179" s="271"/>
      <c r="N179" s="272">
        <f t="shared" si="7"/>
        <v>0</v>
      </c>
      <c r="O179" s="271"/>
      <c r="P179" s="271"/>
      <c r="Q179" s="271"/>
      <c r="R179" s="129"/>
      <c r="S179" s="2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270"/>
      <c r="AI179" s="271"/>
      <c r="AJ179" s="271"/>
      <c r="AK179" s="271"/>
      <c r="AL179" s="141"/>
      <c r="AM179" s="142"/>
      <c r="AN179" s="272"/>
      <c r="AO179" s="271"/>
      <c r="AP179" s="272"/>
      <c r="AQ179" s="271"/>
      <c r="AR179" s="271"/>
      <c r="AS179" s="271"/>
      <c r="AT179" s="14" t="s">
        <v>150</v>
      </c>
      <c r="AU179" s="14" t="s">
        <v>79</v>
      </c>
      <c r="AY179" s="14" t="s">
        <v>149</v>
      </c>
      <c r="BE179" s="132">
        <f t="shared" si="8"/>
        <v>0</v>
      </c>
      <c r="BF179" s="132">
        <f t="shared" si="9"/>
        <v>0</v>
      </c>
      <c r="BG179" s="132">
        <f t="shared" si="10"/>
        <v>0</v>
      </c>
      <c r="BH179" s="132">
        <f t="shared" si="11"/>
        <v>0</v>
      </c>
      <c r="BI179" s="132">
        <f t="shared" si="12"/>
        <v>0</v>
      </c>
      <c r="BJ179" s="14" t="s">
        <v>155</v>
      </c>
      <c r="BK179" s="132">
        <f t="shared" si="13"/>
        <v>0</v>
      </c>
      <c r="BL179" s="14" t="s">
        <v>154</v>
      </c>
      <c r="BM179" s="14" t="s">
        <v>386</v>
      </c>
    </row>
    <row r="180" spans="2:65" s="1" customFormat="1" ht="31.5" customHeight="1">
      <c r="B180" s="128"/>
      <c r="C180" s="139" t="s">
        <v>390</v>
      </c>
      <c r="D180" s="139" t="s">
        <v>150</v>
      </c>
      <c r="E180" s="140" t="s">
        <v>1478</v>
      </c>
      <c r="F180" s="306" t="s">
        <v>1479</v>
      </c>
      <c r="G180" s="307"/>
      <c r="H180" s="307"/>
      <c r="I180" s="307"/>
      <c r="J180" s="141" t="s">
        <v>183</v>
      </c>
      <c r="K180" s="142">
        <v>21</v>
      </c>
      <c r="L180" s="272"/>
      <c r="M180" s="271"/>
      <c r="N180" s="272">
        <f t="shared" si="7"/>
        <v>0</v>
      </c>
      <c r="O180" s="271"/>
      <c r="P180" s="271"/>
      <c r="Q180" s="271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270"/>
      <c r="AI180" s="271"/>
      <c r="AJ180" s="271"/>
      <c r="AK180" s="271"/>
      <c r="AL180" s="141"/>
      <c r="AM180" s="142"/>
      <c r="AN180" s="272"/>
      <c r="AO180" s="271"/>
      <c r="AP180" s="272"/>
      <c r="AQ180" s="271"/>
      <c r="AR180" s="271"/>
      <c r="AS180" s="271"/>
      <c r="AT180" s="14" t="s">
        <v>150</v>
      </c>
      <c r="AU180" s="14" t="s">
        <v>79</v>
      </c>
      <c r="AY180" s="14" t="s">
        <v>149</v>
      </c>
      <c r="BE180" s="132">
        <f t="shared" si="8"/>
        <v>0</v>
      </c>
      <c r="BF180" s="132">
        <f t="shared" si="9"/>
        <v>0</v>
      </c>
      <c r="BG180" s="132">
        <f t="shared" si="10"/>
        <v>0</v>
      </c>
      <c r="BH180" s="132">
        <f t="shared" si="11"/>
        <v>0</v>
      </c>
      <c r="BI180" s="132">
        <f t="shared" si="12"/>
        <v>0</v>
      </c>
      <c r="BJ180" s="14" t="s">
        <v>155</v>
      </c>
      <c r="BK180" s="132">
        <f t="shared" si="13"/>
        <v>0</v>
      </c>
      <c r="BL180" s="14" t="s">
        <v>154</v>
      </c>
      <c r="BM180" s="14" t="s">
        <v>390</v>
      </c>
    </row>
    <row r="181" spans="2:65" s="1" customFormat="1" ht="22.5" customHeight="1">
      <c r="B181" s="128"/>
      <c r="C181" s="139" t="s">
        <v>395</v>
      </c>
      <c r="D181" s="139" t="s">
        <v>150</v>
      </c>
      <c r="E181" s="140" t="s">
        <v>1480</v>
      </c>
      <c r="F181" s="306" t="s">
        <v>1677</v>
      </c>
      <c r="G181" s="307"/>
      <c r="H181" s="307"/>
      <c r="I181" s="307"/>
      <c r="J181" s="141" t="s">
        <v>183</v>
      </c>
      <c r="K181" s="142">
        <v>25</v>
      </c>
      <c r="L181" s="272"/>
      <c r="M181" s="271"/>
      <c r="N181" s="272">
        <f t="shared" si="7"/>
        <v>0</v>
      </c>
      <c r="O181" s="271"/>
      <c r="P181" s="271"/>
      <c r="Q181" s="271"/>
      <c r="R181" s="129"/>
      <c r="S181" s="2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270"/>
      <c r="AI181" s="271"/>
      <c r="AJ181" s="271"/>
      <c r="AK181" s="271"/>
      <c r="AL181" s="141"/>
      <c r="AM181" s="142"/>
      <c r="AN181" s="272"/>
      <c r="AO181" s="271"/>
      <c r="AP181" s="272"/>
      <c r="AQ181" s="271"/>
      <c r="AR181" s="271"/>
      <c r="AS181" s="271"/>
      <c r="AT181" s="14" t="s">
        <v>150</v>
      </c>
      <c r="AU181" s="14" t="s">
        <v>79</v>
      </c>
      <c r="AY181" s="14" t="s">
        <v>149</v>
      </c>
      <c r="BE181" s="132">
        <f t="shared" si="8"/>
        <v>0</v>
      </c>
      <c r="BF181" s="132">
        <f t="shared" si="9"/>
        <v>0</v>
      </c>
      <c r="BG181" s="132">
        <f t="shared" si="10"/>
        <v>0</v>
      </c>
      <c r="BH181" s="132">
        <f t="shared" si="11"/>
        <v>0</v>
      </c>
      <c r="BI181" s="132">
        <f t="shared" si="12"/>
        <v>0</v>
      </c>
      <c r="BJ181" s="14" t="s">
        <v>155</v>
      </c>
      <c r="BK181" s="132">
        <f t="shared" si="13"/>
        <v>0</v>
      </c>
      <c r="BL181" s="14" t="s">
        <v>154</v>
      </c>
      <c r="BM181" s="14" t="s">
        <v>395</v>
      </c>
    </row>
    <row r="182" spans="2:63" s="9" customFormat="1" ht="36.75" customHeight="1">
      <c r="B182" s="119"/>
      <c r="C182" s="136"/>
      <c r="D182" s="137" t="s">
        <v>1371</v>
      </c>
      <c r="E182" s="137"/>
      <c r="F182" s="137"/>
      <c r="G182" s="137"/>
      <c r="H182" s="137"/>
      <c r="I182" s="137"/>
      <c r="J182" s="137"/>
      <c r="K182" s="137"/>
      <c r="L182" s="137"/>
      <c r="M182" s="137"/>
      <c r="N182" s="304">
        <f>BK182</f>
        <v>0</v>
      </c>
      <c r="O182" s="305"/>
      <c r="P182" s="305"/>
      <c r="Q182" s="305"/>
      <c r="R182" s="121"/>
      <c r="S182" s="1"/>
      <c r="T182" s="228"/>
      <c r="U182" s="37"/>
      <c r="V182" s="29"/>
      <c r="W182" s="130"/>
      <c r="X182" s="130"/>
      <c r="Y182" s="130"/>
      <c r="Z182" s="130"/>
      <c r="AA182" s="131"/>
      <c r="AB182" s="1"/>
      <c r="AC182" s="1"/>
      <c r="AD182" s="1"/>
      <c r="AE182" s="136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304"/>
      <c r="AQ182" s="305"/>
      <c r="AR182" s="305"/>
      <c r="AS182" s="305"/>
      <c r="AT182" s="126" t="s">
        <v>71</v>
      </c>
      <c r="AU182" s="126" t="s">
        <v>72</v>
      </c>
      <c r="AY182" s="125" t="s">
        <v>149</v>
      </c>
      <c r="BK182" s="127">
        <f>SUM(BK183:BK194)</f>
        <v>0</v>
      </c>
    </row>
    <row r="183" spans="2:65" s="1" customFormat="1" ht="22.5" customHeight="1">
      <c r="B183" s="128"/>
      <c r="C183" s="144" t="s">
        <v>399</v>
      </c>
      <c r="D183" s="144" t="s">
        <v>252</v>
      </c>
      <c r="E183" s="145" t="s">
        <v>1481</v>
      </c>
      <c r="F183" s="276" t="s">
        <v>1678</v>
      </c>
      <c r="G183" s="277"/>
      <c r="H183" s="277"/>
      <c r="I183" s="277"/>
      <c r="J183" s="146" t="s">
        <v>183</v>
      </c>
      <c r="K183" s="147">
        <v>6</v>
      </c>
      <c r="L183" s="278"/>
      <c r="M183" s="277"/>
      <c r="N183" s="278">
        <f aca="true" t="shared" si="14" ref="N183:N194">ROUND(L183*K183,2)</f>
        <v>0</v>
      </c>
      <c r="O183" s="271"/>
      <c r="P183" s="271"/>
      <c r="Q183" s="271"/>
      <c r="R183" s="129"/>
      <c r="S183" s="229"/>
      <c r="T183" s="228"/>
      <c r="U183" s="37"/>
      <c r="V183" s="29"/>
      <c r="W183" s="130"/>
      <c r="X183" s="130"/>
      <c r="Y183" s="130"/>
      <c r="Z183" s="130"/>
      <c r="AA183" s="131"/>
      <c r="AE183" s="144"/>
      <c r="AF183" s="144"/>
      <c r="AG183" s="145"/>
      <c r="AH183" s="276"/>
      <c r="AI183" s="277"/>
      <c r="AJ183" s="277"/>
      <c r="AK183" s="277"/>
      <c r="AL183" s="146"/>
      <c r="AM183" s="147"/>
      <c r="AN183" s="278"/>
      <c r="AO183" s="277"/>
      <c r="AP183" s="278"/>
      <c r="AQ183" s="271"/>
      <c r="AR183" s="271"/>
      <c r="AS183" s="271"/>
      <c r="AT183" s="14" t="s">
        <v>252</v>
      </c>
      <c r="AU183" s="14" t="s">
        <v>79</v>
      </c>
      <c r="AY183" s="14" t="s">
        <v>149</v>
      </c>
      <c r="BE183" s="132">
        <f aca="true" t="shared" si="15" ref="BE183:BE194">IF(U183="základná",N183,0)</f>
        <v>0</v>
      </c>
      <c r="BF183" s="132">
        <f aca="true" t="shared" si="16" ref="BF183:BF194">IF(U183="znížená",N183,0)</f>
        <v>0</v>
      </c>
      <c r="BG183" s="132">
        <f aca="true" t="shared" si="17" ref="BG183:BG194">IF(U183="zákl. prenesená",N183,0)</f>
        <v>0</v>
      </c>
      <c r="BH183" s="132">
        <f aca="true" t="shared" si="18" ref="BH183:BH194">IF(U183="zníž. prenesená",N183,0)</f>
        <v>0</v>
      </c>
      <c r="BI183" s="132">
        <f aca="true" t="shared" si="19" ref="BI183:BI194">IF(U183="nulová",N183,0)</f>
        <v>0</v>
      </c>
      <c r="BJ183" s="14" t="s">
        <v>155</v>
      </c>
      <c r="BK183" s="132">
        <f aca="true" t="shared" si="20" ref="BK183:BK194">ROUND(L183*K183,2)</f>
        <v>0</v>
      </c>
      <c r="BL183" s="14" t="s">
        <v>154</v>
      </c>
      <c r="BM183" s="14" t="s">
        <v>399</v>
      </c>
    </row>
    <row r="184" spans="2:65" s="1" customFormat="1" ht="22.5" customHeight="1">
      <c r="B184" s="128"/>
      <c r="C184" s="144" t="s">
        <v>403</v>
      </c>
      <c r="D184" s="144" t="s">
        <v>252</v>
      </c>
      <c r="E184" s="145" t="s">
        <v>1453</v>
      </c>
      <c r="F184" s="276" t="s">
        <v>1454</v>
      </c>
      <c r="G184" s="277"/>
      <c r="H184" s="277"/>
      <c r="I184" s="277"/>
      <c r="J184" s="146" t="s">
        <v>183</v>
      </c>
      <c r="K184" s="147">
        <v>6</v>
      </c>
      <c r="L184" s="278"/>
      <c r="M184" s="277"/>
      <c r="N184" s="278">
        <f t="shared" si="14"/>
        <v>0</v>
      </c>
      <c r="O184" s="271"/>
      <c r="P184" s="271"/>
      <c r="Q184" s="271"/>
      <c r="R184" s="129"/>
      <c r="T184" s="228"/>
      <c r="U184" s="37"/>
      <c r="V184" s="29"/>
      <c r="W184" s="130"/>
      <c r="X184" s="130"/>
      <c r="Y184" s="130"/>
      <c r="Z184" s="130"/>
      <c r="AA184" s="131"/>
      <c r="AE184" s="144"/>
      <c r="AF184" s="144"/>
      <c r="AG184" s="145"/>
      <c r="AH184" s="276"/>
      <c r="AI184" s="277"/>
      <c r="AJ184" s="277"/>
      <c r="AK184" s="277"/>
      <c r="AL184" s="146"/>
      <c r="AM184" s="147"/>
      <c r="AN184" s="278"/>
      <c r="AO184" s="277"/>
      <c r="AP184" s="278"/>
      <c r="AQ184" s="271"/>
      <c r="AR184" s="271"/>
      <c r="AS184" s="271"/>
      <c r="AT184" s="14" t="s">
        <v>252</v>
      </c>
      <c r="AU184" s="14" t="s">
        <v>79</v>
      </c>
      <c r="AY184" s="14" t="s">
        <v>149</v>
      </c>
      <c r="BE184" s="132">
        <f t="shared" si="15"/>
        <v>0</v>
      </c>
      <c r="BF184" s="132">
        <f t="shared" si="16"/>
        <v>0</v>
      </c>
      <c r="BG184" s="132">
        <f t="shared" si="17"/>
        <v>0</v>
      </c>
      <c r="BH184" s="132">
        <f t="shared" si="18"/>
        <v>0</v>
      </c>
      <c r="BI184" s="132">
        <f t="shared" si="19"/>
        <v>0</v>
      </c>
      <c r="BJ184" s="14" t="s">
        <v>155</v>
      </c>
      <c r="BK184" s="132">
        <f t="shared" si="20"/>
        <v>0</v>
      </c>
      <c r="BL184" s="14" t="s">
        <v>154</v>
      </c>
      <c r="BM184" s="14" t="s">
        <v>403</v>
      </c>
    </row>
    <row r="185" spans="2:65" s="1" customFormat="1" ht="22.5" customHeight="1">
      <c r="B185" s="128"/>
      <c r="C185" s="144" t="s">
        <v>407</v>
      </c>
      <c r="D185" s="144" t="s">
        <v>252</v>
      </c>
      <c r="E185" s="145" t="s">
        <v>1482</v>
      </c>
      <c r="F185" s="276" t="s">
        <v>1483</v>
      </c>
      <c r="G185" s="277"/>
      <c r="H185" s="277"/>
      <c r="I185" s="277"/>
      <c r="J185" s="146" t="s">
        <v>183</v>
      </c>
      <c r="K185" s="147">
        <v>95</v>
      </c>
      <c r="L185" s="278"/>
      <c r="M185" s="277"/>
      <c r="N185" s="278">
        <f t="shared" si="14"/>
        <v>0</v>
      </c>
      <c r="O185" s="271"/>
      <c r="P185" s="271"/>
      <c r="Q185" s="271"/>
      <c r="R185" s="129"/>
      <c r="T185" s="228"/>
      <c r="U185" s="37"/>
      <c r="V185" s="29"/>
      <c r="W185" s="130"/>
      <c r="X185" s="130"/>
      <c r="Y185" s="130"/>
      <c r="Z185" s="130"/>
      <c r="AA185" s="131"/>
      <c r="AE185" s="144"/>
      <c r="AF185" s="144"/>
      <c r="AG185" s="145"/>
      <c r="AH185" s="276"/>
      <c r="AI185" s="277"/>
      <c r="AJ185" s="277"/>
      <c r="AK185" s="277"/>
      <c r="AL185" s="146"/>
      <c r="AM185" s="147"/>
      <c r="AN185" s="278"/>
      <c r="AO185" s="277"/>
      <c r="AP185" s="278"/>
      <c r="AQ185" s="271"/>
      <c r="AR185" s="271"/>
      <c r="AS185" s="271"/>
      <c r="AT185" s="14" t="s">
        <v>252</v>
      </c>
      <c r="AU185" s="14" t="s">
        <v>79</v>
      </c>
      <c r="AY185" s="14" t="s">
        <v>149</v>
      </c>
      <c r="BE185" s="132">
        <f t="shared" si="15"/>
        <v>0</v>
      </c>
      <c r="BF185" s="132">
        <f t="shared" si="16"/>
        <v>0</v>
      </c>
      <c r="BG185" s="132">
        <f t="shared" si="17"/>
        <v>0</v>
      </c>
      <c r="BH185" s="132">
        <f t="shared" si="18"/>
        <v>0</v>
      </c>
      <c r="BI185" s="132">
        <f t="shared" si="19"/>
        <v>0</v>
      </c>
      <c r="BJ185" s="14" t="s">
        <v>155</v>
      </c>
      <c r="BK185" s="132">
        <f t="shared" si="20"/>
        <v>0</v>
      </c>
      <c r="BL185" s="14" t="s">
        <v>154</v>
      </c>
      <c r="BM185" s="14" t="s">
        <v>407</v>
      </c>
    </row>
    <row r="186" spans="2:65" s="1" customFormat="1" ht="22.5" customHeight="1">
      <c r="B186" s="128"/>
      <c r="C186" s="144" t="s">
        <v>411</v>
      </c>
      <c r="D186" s="144" t="s">
        <v>252</v>
      </c>
      <c r="E186" s="145" t="s">
        <v>1455</v>
      </c>
      <c r="F186" s="276" t="s">
        <v>1685</v>
      </c>
      <c r="G186" s="277"/>
      <c r="H186" s="277"/>
      <c r="I186" s="277"/>
      <c r="J186" s="146" t="s">
        <v>183</v>
      </c>
      <c r="K186" s="147">
        <v>105</v>
      </c>
      <c r="L186" s="278"/>
      <c r="M186" s="277"/>
      <c r="N186" s="278">
        <f t="shared" si="14"/>
        <v>0</v>
      </c>
      <c r="O186" s="271"/>
      <c r="P186" s="271"/>
      <c r="Q186" s="271"/>
      <c r="R186" s="129"/>
      <c r="T186" s="228"/>
      <c r="U186" s="37"/>
      <c r="V186" s="29"/>
      <c r="W186" s="130"/>
      <c r="X186" s="130"/>
      <c r="Y186" s="130"/>
      <c r="Z186" s="130"/>
      <c r="AA186" s="131"/>
      <c r="AE186" s="144"/>
      <c r="AF186" s="144"/>
      <c r="AG186" s="145"/>
      <c r="AH186" s="276"/>
      <c r="AI186" s="277"/>
      <c r="AJ186" s="277"/>
      <c r="AK186" s="277"/>
      <c r="AL186" s="146"/>
      <c r="AM186" s="147"/>
      <c r="AN186" s="278"/>
      <c r="AO186" s="277"/>
      <c r="AP186" s="278"/>
      <c r="AQ186" s="271"/>
      <c r="AR186" s="271"/>
      <c r="AS186" s="271"/>
      <c r="AT186" s="14" t="s">
        <v>252</v>
      </c>
      <c r="AU186" s="14" t="s">
        <v>79</v>
      </c>
      <c r="AY186" s="14" t="s">
        <v>149</v>
      </c>
      <c r="BE186" s="132">
        <f t="shared" si="15"/>
        <v>0</v>
      </c>
      <c r="BF186" s="132">
        <f t="shared" si="16"/>
        <v>0</v>
      </c>
      <c r="BG186" s="132">
        <f t="shared" si="17"/>
        <v>0</v>
      </c>
      <c r="BH186" s="132">
        <f t="shared" si="18"/>
        <v>0</v>
      </c>
      <c r="BI186" s="132">
        <f t="shared" si="19"/>
        <v>0</v>
      </c>
      <c r="BJ186" s="14" t="s">
        <v>155</v>
      </c>
      <c r="BK186" s="132">
        <f t="shared" si="20"/>
        <v>0</v>
      </c>
      <c r="BL186" s="14" t="s">
        <v>154</v>
      </c>
      <c r="BM186" s="14" t="s">
        <v>411</v>
      </c>
    </row>
    <row r="187" spans="2:65" s="1" customFormat="1" ht="22.5" customHeight="1">
      <c r="B187" s="128"/>
      <c r="C187" s="144" t="s">
        <v>415</v>
      </c>
      <c r="D187" s="144" t="s">
        <v>252</v>
      </c>
      <c r="E187" s="145" t="s">
        <v>1457</v>
      </c>
      <c r="F187" s="276" t="s">
        <v>1686</v>
      </c>
      <c r="G187" s="277"/>
      <c r="H187" s="277"/>
      <c r="I187" s="277"/>
      <c r="J187" s="146" t="s">
        <v>183</v>
      </c>
      <c r="K187" s="147">
        <v>15</v>
      </c>
      <c r="L187" s="278"/>
      <c r="M187" s="277"/>
      <c r="N187" s="278">
        <f t="shared" si="14"/>
        <v>0</v>
      </c>
      <c r="O187" s="271"/>
      <c r="P187" s="271"/>
      <c r="Q187" s="271"/>
      <c r="R187" s="129"/>
      <c r="T187" s="228"/>
      <c r="U187" s="37"/>
      <c r="V187" s="29"/>
      <c r="W187" s="130"/>
      <c r="X187" s="130"/>
      <c r="Y187" s="130"/>
      <c r="Z187" s="130"/>
      <c r="AA187" s="131"/>
      <c r="AE187" s="144"/>
      <c r="AF187" s="144"/>
      <c r="AG187" s="145"/>
      <c r="AH187" s="276"/>
      <c r="AI187" s="277"/>
      <c r="AJ187" s="277"/>
      <c r="AK187" s="277"/>
      <c r="AL187" s="146"/>
      <c r="AM187" s="147"/>
      <c r="AN187" s="278"/>
      <c r="AO187" s="277"/>
      <c r="AP187" s="278"/>
      <c r="AQ187" s="271"/>
      <c r="AR187" s="271"/>
      <c r="AS187" s="271"/>
      <c r="AT187" s="14" t="s">
        <v>252</v>
      </c>
      <c r="AU187" s="14" t="s">
        <v>79</v>
      </c>
      <c r="AY187" s="14" t="s">
        <v>149</v>
      </c>
      <c r="BE187" s="132">
        <f t="shared" si="15"/>
        <v>0</v>
      </c>
      <c r="BF187" s="132">
        <f t="shared" si="16"/>
        <v>0</v>
      </c>
      <c r="BG187" s="132">
        <f t="shared" si="17"/>
        <v>0</v>
      </c>
      <c r="BH187" s="132">
        <f t="shared" si="18"/>
        <v>0</v>
      </c>
      <c r="BI187" s="132">
        <f t="shared" si="19"/>
        <v>0</v>
      </c>
      <c r="BJ187" s="14" t="s">
        <v>155</v>
      </c>
      <c r="BK187" s="132">
        <f t="shared" si="20"/>
        <v>0</v>
      </c>
      <c r="BL187" s="14" t="s">
        <v>154</v>
      </c>
      <c r="BM187" s="14" t="s">
        <v>415</v>
      </c>
    </row>
    <row r="188" spans="2:65" s="1" customFormat="1" ht="22.5" customHeight="1">
      <c r="B188" s="128"/>
      <c r="C188" s="139" t="s">
        <v>419</v>
      </c>
      <c r="D188" s="139" t="s">
        <v>150</v>
      </c>
      <c r="E188" s="140" t="s">
        <v>1427</v>
      </c>
      <c r="F188" s="270" t="s">
        <v>1428</v>
      </c>
      <c r="G188" s="271"/>
      <c r="H188" s="271"/>
      <c r="I188" s="271"/>
      <c r="J188" s="141" t="s">
        <v>1044</v>
      </c>
      <c r="K188" s="142">
        <v>25</v>
      </c>
      <c r="L188" s="272"/>
      <c r="M188" s="271"/>
      <c r="N188" s="272">
        <f t="shared" si="14"/>
        <v>0</v>
      </c>
      <c r="O188" s="271"/>
      <c r="P188" s="271"/>
      <c r="Q188" s="271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270"/>
      <c r="AI188" s="271"/>
      <c r="AJ188" s="271"/>
      <c r="AK188" s="271"/>
      <c r="AL188" s="141"/>
      <c r="AM188" s="142"/>
      <c r="AN188" s="272"/>
      <c r="AO188" s="271"/>
      <c r="AP188" s="272"/>
      <c r="AQ188" s="271"/>
      <c r="AR188" s="271"/>
      <c r="AS188" s="271"/>
      <c r="AT188" s="14" t="s">
        <v>150</v>
      </c>
      <c r="AU188" s="14" t="s">
        <v>79</v>
      </c>
      <c r="AY188" s="14" t="s">
        <v>149</v>
      </c>
      <c r="BE188" s="132">
        <f t="shared" si="15"/>
        <v>0</v>
      </c>
      <c r="BF188" s="132">
        <f t="shared" si="16"/>
        <v>0</v>
      </c>
      <c r="BG188" s="132">
        <f t="shared" si="17"/>
        <v>0</v>
      </c>
      <c r="BH188" s="132">
        <f t="shared" si="18"/>
        <v>0</v>
      </c>
      <c r="BI188" s="132">
        <f t="shared" si="19"/>
        <v>0</v>
      </c>
      <c r="BJ188" s="14" t="s">
        <v>155</v>
      </c>
      <c r="BK188" s="132">
        <f t="shared" si="20"/>
        <v>0</v>
      </c>
      <c r="BL188" s="14" t="s">
        <v>154</v>
      </c>
      <c r="BM188" s="14" t="s">
        <v>419</v>
      </c>
    </row>
    <row r="189" spans="2:65" s="1" customFormat="1" ht="22.5" customHeight="1">
      <c r="B189" s="128"/>
      <c r="C189" s="139" t="s">
        <v>423</v>
      </c>
      <c r="D189" s="139" t="s">
        <v>150</v>
      </c>
      <c r="E189" s="140" t="s">
        <v>1419</v>
      </c>
      <c r="F189" s="270" t="s">
        <v>1420</v>
      </c>
      <c r="G189" s="271"/>
      <c r="H189" s="271"/>
      <c r="I189" s="271"/>
      <c r="J189" s="141" t="s">
        <v>1044</v>
      </c>
      <c r="K189" s="142">
        <v>40</v>
      </c>
      <c r="L189" s="272"/>
      <c r="M189" s="271"/>
      <c r="N189" s="272">
        <f t="shared" si="14"/>
        <v>0</v>
      </c>
      <c r="O189" s="271"/>
      <c r="P189" s="271"/>
      <c r="Q189" s="271"/>
      <c r="R189" s="129"/>
      <c r="T189" s="228"/>
      <c r="U189" s="37"/>
      <c r="V189" s="29"/>
      <c r="W189" s="130"/>
      <c r="X189" s="130"/>
      <c r="Y189" s="130"/>
      <c r="Z189" s="130"/>
      <c r="AA189" s="131"/>
      <c r="AE189" s="139"/>
      <c r="AF189" s="139"/>
      <c r="AG189" s="140"/>
      <c r="AH189" s="270"/>
      <c r="AI189" s="271"/>
      <c r="AJ189" s="271"/>
      <c r="AK189" s="271"/>
      <c r="AL189" s="141"/>
      <c r="AM189" s="142"/>
      <c r="AN189" s="272"/>
      <c r="AO189" s="271"/>
      <c r="AP189" s="272"/>
      <c r="AQ189" s="271"/>
      <c r="AR189" s="271"/>
      <c r="AS189" s="271"/>
      <c r="AT189" s="14" t="s">
        <v>150</v>
      </c>
      <c r="AU189" s="14" t="s">
        <v>79</v>
      </c>
      <c r="AY189" s="14" t="s">
        <v>149</v>
      </c>
      <c r="BE189" s="132">
        <f t="shared" si="15"/>
        <v>0</v>
      </c>
      <c r="BF189" s="132">
        <f t="shared" si="16"/>
        <v>0</v>
      </c>
      <c r="BG189" s="132">
        <f t="shared" si="17"/>
        <v>0</v>
      </c>
      <c r="BH189" s="132">
        <f t="shared" si="18"/>
        <v>0</v>
      </c>
      <c r="BI189" s="132">
        <f t="shared" si="19"/>
        <v>0</v>
      </c>
      <c r="BJ189" s="14" t="s">
        <v>155</v>
      </c>
      <c r="BK189" s="132">
        <f t="shared" si="20"/>
        <v>0</v>
      </c>
      <c r="BL189" s="14" t="s">
        <v>154</v>
      </c>
      <c r="BM189" s="14" t="s">
        <v>423</v>
      </c>
    </row>
    <row r="190" spans="2:65" s="1" customFormat="1" ht="22.5" customHeight="1">
      <c r="B190" s="128"/>
      <c r="C190" s="139" t="s">
        <v>427</v>
      </c>
      <c r="D190" s="139" t="s">
        <v>150</v>
      </c>
      <c r="E190" s="140" t="s">
        <v>1462</v>
      </c>
      <c r="F190" s="270" t="s">
        <v>1463</v>
      </c>
      <c r="G190" s="271"/>
      <c r="H190" s="271"/>
      <c r="I190" s="271"/>
      <c r="J190" s="141" t="s">
        <v>183</v>
      </c>
      <c r="K190" s="142">
        <v>95</v>
      </c>
      <c r="L190" s="272"/>
      <c r="M190" s="271"/>
      <c r="N190" s="272">
        <f t="shared" si="14"/>
        <v>0</v>
      </c>
      <c r="O190" s="271"/>
      <c r="P190" s="271"/>
      <c r="Q190" s="271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270"/>
      <c r="AI190" s="271"/>
      <c r="AJ190" s="271"/>
      <c r="AK190" s="271"/>
      <c r="AL190" s="141"/>
      <c r="AM190" s="142"/>
      <c r="AN190" s="272"/>
      <c r="AO190" s="271"/>
      <c r="AP190" s="272"/>
      <c r="AQ190" s="271"/>
      <c r="AR190" s="271"/>
      <c r="AS190" s="271"/>
      <c r="AT190" s="14" t="s">
        <v>150</v>
      </c>
      <c r="AU190" s="14" t="s">
        <v>79</v>
      </c>
      <c r="AY190" s="14" t="s">
        <v>149</v>
      </c>
      <c r="BE190" s="132">
        <f t="shared" si="15"/>
        <v>0</v>
      </c>
      <c r="BF190" s="132">
        <f t="shared" si="16"/>
        <v>0</v>
      </c>
      <c r="BG190" s="132">
        <f t="shared" si="17"/>
        <v>0</v>
      </c>
      <c r="BH190" s="132">
        <f t="shared" si="18"/>
        <v>0</v>
      </c>
      <c r="BI190" s="132">
        <f t="shared" si="19"/>
        <v>0</v>
      </c>
      <c r="BJ190" s="14" t="s">
        <v>155</v>
      </c>
      <c r="BK190" s="132">
        <f t="shared" si="20"/>
        <v>0</v>
      </c>
      <c r="BL190" s="14" t="s">
        <v>154</v>
      </c>
      <c r="BM190" s="14" t="s">
        <v>427</v>
      </c>
    </row>
    <row r="191" spans="2:65" s="1" customFormat="1" ht="22.5" customHeight="1">
      <c r="B191" s="128"/>
      <c r="C191" s="139" t="s">
        <v>431</v>
      </c>
      <c r="D191" s="139" t="s">
        <v>150</v>
      </c>
      <c r="E191" s="140" t="s">
        <v>1429</v>
      </c>
      <c r="F191" s="270" t="s">
        <v>1430</v>
      </c>
      <c r="G191" s="271"/>
      <c r="H191" s="271"/>
      <c r="I191" s="271"/>
      <c r="J191" s="141" t="s">
        <v>1044</v>
      </c>
      <c r="K191" s="142">
        <v>40</v>
      </c>
      <c r="L191" s="272"/>
      <c r="M191" s="271"/>
      <c r="N191" s="272">
        <f t="shared" si="14"/>
        <v>0</v>
      </c>
      <c r="O191" s="271"/>
      <c r="P191" s="271"/>
      <c r="Q191" s="271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270"/>
      <c r="AI191" s="271"/>
      <c r="AJ191" s="271"/>
      <c r="AK191" s="271"/>
      <c r="AL191" s="141"/>
      <c r="AM191" s="142"/>
      <c r="AN191" s="272"/>
      <c r="AO191" s="271"/>
      <c r="AP191" s="272"/>
      <c r="AQ191" s="271"/>
      <c r="AR191" s="271"/>
      <c r="AS191" s="271"/>
      <c r="AT191" s="14" t="s">
        <v>150</v>
      </c>
      <c r="AU191" s="14" t="s">
        <v>79</v>
      </c>
      <c r="AY191" s="14" t="s">
        <v>149</v>
      </c>
      <c r="BE191" s="132">
        <f t="shared" si="15"/>
        <v>0</v>
      </c>
      <c r="BF191" s="132">
        <f t="shared" si="16"/>
        <v>0</v>
      </c>
      <c r="BG191" s="132">
        <f t="shared" si="17"/>
        <v>0</v>
      </c>
      <c r="BH191" s="132">
        <f t="shared" si="18"/>
        <v>0</v>
      </c>
      <c r="BI191" s="132">
        <f t="shared" si="19"/>
        <v>0</v>
      </c>
      <c r="BJ191" s="14" t="s">
        <v>155</v>
      </c>
      <c r="BK191" s="132">
        <f t="shared" si="20"/>
        <v>0</v>
      </c>
      <c r="BL191" s="14" t="s">
        <v>154</v>
      </c>
      <c r="BM191" s="14" t="s">
        <v>431</v>
      </c>
    </row>
    <row r="192" spans="2:65" s="1" customFormat="1" ht="22.5" customHeight="1">
      <c r="B192" s="128"/>
      <c r="C192" s="139" t="s">
        <v>435</v>
      </c>
      <c r="D192" s="139" t="s">
        <v>150</v>
      </c>
      <c r="E192" s="140" t="s">
        <v>1484</v>
      </c>
      <c r="F192" s="270" t="s">
        <v>1485</v>
      </c>
      <c r="G192" s="271"/>
      <c r="H192" s="271"/>
      <c r="I192" s="271"/>
      <c r="J192" s="141" t="s">
        <v>183</v>
      </c>
      <c r="K192" s="142">
        <v>6</v>
      </c>
      <c r="L192" s="272"/>
      <c r="M192" s="271"/>
      <c r="N192" s="272">
        <f t="shared" si="14"/>
        <v>0</v>
      </c>
      <c r="O192" s="271"/>
      <c r="P192" s="271"/>
      <c r="Q192" s="271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270"/>
      <c r="AI192" s="271"/>
      <c r="AJ192" s="271"/>
      <c r="AK192" s="271"/>
      <c r="AL192" s="141"/>
      <c r="AM192" s="142"/>
      <c r="AN192" s="272"/>
      <c r="AO192" s="271"/>
      <c r="AP192" s="272"/>
      <c r="AQ192" s="271"/>
      <c r="AR192" s="271"/>
      <c r="AS192" s="271"/>
      <c r="AT192" s="14" t="s">
        <v>150</v>
      </c>
      <c r="AU192" s="14" t="s">
        <v>79</v>
      </c>
      <c r="AY192" s="14" t="s">
        <v>149</v>
      </c>
      <c r="BE192" s="132">
        <f t="shared" si="15"/>
        <v>0</v>
      </c>
      <c r="BF192" s="132">
        <f t="shared" si="16"/>
        <v>0</v>
      </c>
      <c r="BG192" s="132">
        <f t="shared" si="17"/>
        <v>0</v>
      </c>
      <c r="BH192" s="132">
        <f t="shared" si="18"/>
        <v>0</v>
      </c>
      <c r="BI192" s="132">
        <f t="shared" si="19"/>
        <v>0</v>
      </c>
      <c r="BJ192" s="14" t="s">
        <v>155</v>
      </c>
      <c r="BK192" s="132">
        <f t="shared" si="20"/>
        <v>0</v>
      </c>
      <c r="BL192" s="14" t="s">
        <v>154</v>
      </c>
      <c r="BM192" s="14" t="s">
        <v>435</v>
      </c>
    </row>
    <row r="193" spans="2:65" s="1" customFormat="1" ht="22.5" customHeight="1">
      <c r="B193" s="128"/>
      <c r="C193" s="139" t="s">
        <v>439</v>
      </c>
      <c r="D193" s="139" t="s">
        <v>150</v>
      </c>
      <c r="E193" s="140" t="s">
        <v>1486</v>
      </c>
      <c r="F193" s="270" t="s">
        <v>1487</v>
      </c>
      <c r="G193" s="271"/>
      <c r="H193" s="271"/>
      <c r="I193" s="271"/>
      <c r="J193" s="141" t="s">
        <v>183</v>
      </c>
      <c r="K193" s="142">
        <v>95</v>
      </c>
      <c r="L193" s="272"/>
      <c r="M193" s="271"/>
      <c r="N193" s="272">
        <f t="shared" si="14"/>
        <v>0</v>
      </c>
      <c r="O193" s="271"/>
      <c r="P193" s="271"/>
      <c r="Q193" s="271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270"/>
      <c r="AI193" s="271"/>
      <c r="AJ193" s="271"/>
      <c r="AK193" s="271"/>
      <c r="AL193" s="141"/>
      <c r="AM193" s="142"/>
      <c r="AN193" s="272"/>
      <c r="AO193" s="271"/>
      <c r="AP193" s="272"/>
      <c r="AQ193" s="271"/>
      <c r="AR193" s="271"/>
      <c r="AS193" s="271"/>
      <c r="AT193" s="14" t="s">
        <v>150</v>
      </c>
      <c r="AU193" s="14" t="s">
        <v>79</v>
      </c>
      <c r="AY193" s="14" t="s">
        <v>149</v>
      </c>
      <c r="BE193" s="132">
        <f t="shared" si="15"/>
        <v>0</v>
      </c>
      <c r="BF193" s="132">
        <f t="shared" si="16"/>
        <v>0</v>
      </c>
      <c r="BG193" s="132">
        <f t="shared" si="17"/>
        <v>0</v>
      </c>
      <c r="BH193" s="132">
        <f t="shared" si="18"/>
        <v>0</v>
      </c>
      <c r="BI193" s="132">
        <f t="shared" si="19"/>
        <v>0</v>
      </c>
      <c r="BJ193" s="14" t="s">
        <v>155</v>
      </c>
      <c r="BK193" s="132">
        <f t="shared" si="20"/>
        <v>0</v>
      </c>
      <c r="BL193" s="14" t="s">
        <v>154</v>
      </c>
      <c r="BM193" s="14" t="s">
        <v>439</v>
      </c>
    </row>
    <row r="194" spans="2:65" s="1" customFormat="1" ht="31.5" customHeight="1">
      <c r="B194" s="128"/>
      <c r="C194" s="139" t="s">
        <v>443</v>
      </c>
      <c r="D194" s="139" t="s">
        <v>150</v>
      </c>
      <c r="E194" s="140" t="s">
        <v>1464</v>
      </c>
      <c r="F194" s="270" t="s">
        <v>1465</v>
      </c>
      <c r="G194" s="271"/>
      <c r="H194" s="271"/>
      <c r="I194" s="271"/>
      <c r="J194" s="141" t="s">
        <v>183</v>
      </c>
      <c r="K194" s="142">
        <v>15</v>
      </c>
      <c r="L194" s="272"/>
      <c r="M194" s="271"/>
      <c r="N194" s="272">
        <f t="shared" si="14"/>
        <v>0</v>
      </c>
      <c r="O194" s="271"/>
      <c r="P194" s="271"/>
      <c r="Q194" s="271"/>
      <c r="R194" s="129"/>
      <c r="T194" s="228"/>
      <c r="U194" s="37"/>
      <c r="V194" s="29"/>
      <c r="W194" s="130"/>
      <c r="X194" s="130"/>
      <c r="Y194" s="130"/>
      <c r="Z194" s="130"/>
      <c r="AA194" s="131"/>
      <c r="AE194" s="139"/>
      <c r="AF194" s="139"/>
      <c r="AG194" s="140"/>
      <c r="AH194" s="270"/>
      <c r="AI194" s="271"/>
      <c r="AJ194" s="271"/>
      <c r="AK194" s="271"/>
      <c r="AL194" s="141"/>
      <c r="AM194" s="142"/>
      <c r="AN194" s="272"/>
      <c r="AO194" s="271"/>
      <c r="AP194" s="272"/>
      <c r="AQ194" s="271"/>
      <c r="AR194" s="271"/>
      <c r="AS194" s="271"/>
      <c r="AT194" s="14" t="s">
        <v>150</v>
      </c>
      <c r="AU194" s="14" t="s">
        <v>79</v>
      </c>
      <c r="AY194" s="14" t="s">
        <v>149</v>
      </c>
      <c r="BE194" s="132">
        <f t="shared" si="15"/>
        <v>0</v>
      </c>
      <c r="BF194" s="132">
        <f t="shared" si="16"/>
        <v>0</v>
      </c>
      <c r="BG194" s="132">
        <f t="shared" si="17"/>
        <v>0</v>
      </c>
      <c r="BH194" s="132">
        <f t="shared" si="18"/>
        <v>0</v>
      </c>
      <c r="BI194" s="132">
        <f t="shared" si="19"/>
        <v>0</v>
      </c>
      <c r="BJ194" s="14" t="s">
        <v>155</v>
      </c>
      <c r="BK194" s="132">
        <f t="shared" si="20"/>
        <v>0</v>
      </c>
      <c r="BL194" s="14" t="s">
        <v>154</v>
      </c>
      <c r="BM194" s="14" t="s">
        <v>443</v>
      </c>
    </row>
    <row r="195" spans="2:63" s="9" customFormat="1" ht="36.75" customHeight="1">
      <c r="B195" s="119"/>
      <c r="C195" s="136"/>
      <c r="D195" s="137" t="s">
        <v>1372</v>
      </c>
      <c r="E195" s="137"/>
      <c r="F195" s="137"/>
      <c r="G195" s="137"/>
      <c r="H195" s="137"/>
      <c r="I195" s="137"/>
      <c r="J195" s="137"/>
      <c r="K195" s="137"/>
      <c r="L195" s="137"/>
      <c r="M195" s="137"/>
      <c r="N195" s="304">
        <f>BK195</f>
        <v>0</v>
      </c>
      <c r="O195" s="305"/>
      <c r="P195" s="305"/>
      <c r="Q195" s="305"/>
      <c r="R195" s="121"/>
      <c r="S195" s="1"/>
      <c r="T195" s="228"/>
      <c r="U195" s="37"/>
      <c r="V195" s="29"/>
      <c r="W195" s="130"/>
      <c r="X195" s="130"/>
      <c r="Y195" s="130"/>
      <c r="Z195" s="130"/>
      <c r="AA195" s="131"/>
      <c r="AB195" s="1"/>
      <c r="AC195" s="1"/>
      <c r="AD195" s="1"/>
      <c r="AE195" s="136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304"/>
      <c r="AQ195" s="305"/>
      <c r="AR195" s="305"/>
      <c r="AS195" s="305"/>
      <c r="AT195" s="126" t="s">
        <v>71</v>
      </c>
      <c r="AU195" s="126" t="s">
        <v>72</v>
      </c>
      <c r="AY195" s="125" t="s">
        <v>149</v>
      </c>
      <c r="BK195" s="127">
        <f>SUM(BK196:BK210)</f>
        <v>0</v>
      </c>
    </row>
    <row r="196" spans="2:65" s="1" customFormat="1" ht="22.5" customHeight="1">
      <c r="B196" s="128"/>
      <c r="C196" s="144" t="s">
        <v>447</v>
      </c>
      <c r="D196" s="144" t="s">
        <v>252</v>
      </c>
      <c r="E196" s="145" t="s">
        <v>1488</v>
      </c>
      <c r="F196" s="276" t="s">
        <v>1489</v>
      </c>
      <c r="G196" s="277"/>
      <c r="H196" s="277"/>
      <c r="I196" s="277"/>
      <c r="J196" s="146" t="s">
        <v>266</v>
      </c>
      <c r="K196" s="147">
        <v>2000</v>
      </c>
      <c r="L196" s="278"/>
      <c r="M196" s="277"/>
      <c r="N196" s="278">
        <f aca="true" t="shared" si="21" ref="N196:N210">ROUND(L196*K196,2)</f>
        <v>0</v>
      </c>
      <c r="O196" s="271"/>
      <c r="P196" s="271"/>
      <c r="Q196" s="271"/>
      <c r="R196" s="129"/>
      <c r="T196" s="228"/>
      <c r="U196" s="37"/>
      <c r="V196" s="29"/>
      <c r="W196" s="130"/>
      <c r="X196" s="130"/>
      <c r="Y196" s="130"/>
      <c r="Z196" s="130"/>
      <c r="AA196" s="131"/>
      <c r="AE196" s="144"/>
      <c r="AF196" s="144"/>
      <c r="AG196" s="145"/>
      <c r="AH196" s="276"/>
      <c r="AI196" s="277"/>
      <c r="AJ196" s="277"/>
      <c r="AK196" s="277"/>
      <c r="AL196" s="146"/>
      <c r="AM196" s="147"/>
      <c r="AN196" s="278"/>
      <c r="AO196" s="277"/>
      <c r="AP196" s="278"/>
      <c r="AQ196" s="271"/>
      <c r="AR196" s="271"/>
      <c r="AS196" s="271"/>
      <c r="AT196" s="14" t="s">
        <v>252</v>
      </c>
      <c r="AU196" s="14" t="s">
        <v>79</v>
      </c>
      <c r="AY196" s="14" t="s">
        <v>149</v>
      </c>
      <c r="BE196" s="132">
        <f aca="true" t="shared" si="22" ref="BE196:BE210">IF(U196="základná",N196,0)</f>
        <v>0</v>
      </c>
      <c r="BF196" s="132">
        <f aca="true" t="shared" si="23" ref="BF196:BF210">IF(U196="znížená",N196,0)</f>
        <v>0</v>
      </c>
      <c r="BG196" s="132">
        <f aca="true" t="shared" si="24" ref="BG196:BG210">IF(U196="zákl. prenesená",N196,0)</f>
        <v>0</v>
      </c>
      <c r="BH196" s="132">
        <f aca="true" t="shared" si="25" ref="BH196:BH210">IF(U196="zníž. prenesená",N196,0)</f>
        <v>0</v>
      </c>
      <c r="BI196" s="132">
        <f aca="true" t="shared" si="26" ref="BI196:BI210">IF(U196="nulová",N196,0)</f>
        <v>0</v>
      </c>
      <c r="BJ196" s="14" t="s">
        <v>155</v>
      </c>
      <c r="BK196" s="132">
        <f aca="true" t="shared" si="27" ref="BK196:BK210">ROUND(L196*K196,2)</f>
        <v>0</v>
      </c>
      <c r="BL196" s="14" t="s">
        <v>154</v>
      </c>
      <c r="BM196" s="14" t="s">
        <v>447</v>
      </c>
    </row>
    <row r="197" spans="2:65" s="1" customFormat="1" ht="22.5" customHeight="1">
      <c r="B197" s="128"/>
      <c r="C197" s="144" t="s">
        <v>451</v>
      </c>
      <c r="D197" s="144" t="s">
        <v>252</v>
      </c>
      <c r="E197" s="145" t="s">
        <v>1490</v>
      </c>
      <c r="F197" s="276" t="s">
        <v>1491</v>
      </c>
      <c r="G197" s="277"/>
      <c r="H197" s="277"/>
      <c r="I197" s="277"/>
      <c r="J197" s="146" t="s">
        <v>266</v>
      </c>
      <c r="K197" s="147">
        <v>1200</v>
      </c>
      <c r="L197" s="278"/>
      <c r="M197" s="277"/>
      <c r="N197" s="278">
        <f t="shared" si="21"/>
        <v>0</v>
      </c>
      <c r="O197" s="271"/>
      <c r="P197" s="271"/>
      <c r="Q197" s="271"/>
      <c r="R197" s="129"/>
      <c r="T197" s="228"/>
      <c r="U197" s="37"/>
      <c r="V197" s="29"/>
      <c r="W197" s="130"/>
      <c r="X197" s="130"/>
      <c r="Y197" s="130"/>
      <c r="Z197" s="130"/>
      <c r="AA197" s="131"/>
      <c r="AE197" s="144"/>
      <c r="AF197" s="144"/>
      <c r="AG197" s="145"/>
      <c r="AH197" s="276"/>
      <c r="AI197" s="277"/>
      <c r="AJ197" s="277"/>
      <c r="AK197" s="277"/>
      <c r="AL197" s="146"/>
      <c r="AM197" s="147"/>
      <c r="AN197" s="278"/>
      <c r="AO197" s="277"/>
      <c r="AP197" s="278"/>
      <c r="AQ197" s="271"/>
      <c r="AR197" s="271"/>
      <c r="AS197" s="271"/>
      <c r="AT197" s="14" t="s">
        <v>252</v>
      </c>
      <c r="AU197" s="14" t="s">
        <v>79</v>
      </c>
      <c r="AY197" s="14" t="s">
        <v>149</v>
      </c>
      <c r="BE197" s="132">
        <f t="shared" si="22"/>
        <v>0</v>
      </c>
      <c r="BF197" s="132">
        <f t="shared" si="23"/>
        <v>0</v>
      </c>
      <c r="BG197" s="132">
        <f t="shared" si="24"/>
        <v>0</v>
      </c>
      <c r="BH197" s="132">
        <f t="shared" si="25"/>
        <v>0</v>
      </c>
      <c r="BI197" s="132">
        <f t="shared" si="26"/>
        <v>0</v>
      </c>
      <c r="BJ197" s="14" t="s">
        <v>155</v>
      </c>
      <c r="BK197" s="132">
        <f t="shared" si="27"/>
        <v>0</v>
      </c>
      <c r="BL197" s="14" t="s">
        <v>154</v>
      </c>
      <c r="BM197" s="14" t="s">
        <v>451</v>
      </c>
    </row>
    <row r="198" spans="2:65" s="1" customFormat="1" ht="22.5" customHeight="1">
      <c r="B198" s="128"/>
      <c r="C198" s="144" t="s">
        <v>455</v>
      </c>
      <c r="D198" s="144" t="s">
        <v>252</v>
      </c>
      <c r="E198" s="145" t="s">
        <v>1492</v>
      </c>
      <c r="F198" s="276" t="s">
        <v>1493</v>
      </c>
      <c r="G198" s="277"/>
      <c r="H198" s="277"/>
      <c r="I198" s="277"/>
      <c r="J198" s="146" t="s">
        <v>266</v>
      </c>
      <c r="K198" s="147">
        <v>1900</v>
      </c>
      <c r="L198" s="278"/>
      <c r="M198" s="277"/>
      <c r="N198" s="278">
        <f t="shared" si="21"/>
        <v>0</v>
      </c>
      <c r="O198" s="271"/>
      <c r="P198" s="271"/>
      <c r="Q198" s="271"/>
      <c r="R198" s="129"/>
      <c r="T198" s="228"/>
      <c r="U198" s="37"/>
      <c r="V198" s="29"/>
      <c r="W198" s="130"/>
      <c r="X198" s="130"/>
      <c r="Y198" s="130"/>
      <c r="Z198" s="130"/>
      <c r="AA198" s="131"/>
      <c r="AE198" s="144"/>
      <c r="AF198" s="144"/>
      <c r="AG198" s="145"/>
      <c r="AH198" s="276"/>
      <c r="AI198" s="277"/>
      <c r="AJ198" s="277"/>
      <c r="AK198" s="277"/>
      <c r="AL198" s="146"/>
      <c r="AM198" s="147"/>
      <c r="AN198" s="278"/>
      <c r="AO198" s="277"/>
      <c r="AP198" s="278"/>
      <c r="AQ198" s="271"/>
      <c r="AR198" s="271"/>
      <c r="AS198" s="271"/>
      <c r="AT198" s="14" t="s">
        <v>252</v>
      </c>
      <c r="AU198" s="14" t="s">
        <v>79</v>
      </c>
      <c r="AY198" s="14" t="s">
        <v>149</v>
      </c>
      <c r="BE198" s="132">
        <f t="shared" si="22"/>
        <v>0</v>
      </c>
      <c r="BF198" s="132">
        <f t="shared" si="23"/>
        <v>0</v>
      </c>
      <c r="BG198" s="132">
        <f t="shared" si="24"/>
        <v>0</v>
      </c>
      <c r="BH198" s="132">
        <f t="shared" si="25"/>
        <v>0</v>
      </c>
      <c r="BI198" s="132">
        <f t="shared" si="26"/>
        <v>0</v>
      </c>
      <c r="BJ198" s="14" t="s">
        <v>155</v>
      </c>
      <c r="BK198" s="132">
        <f t="shared" si="27"/>
        <v>0</v>
      </c>
      <c r="BL198" s="14" t="s">
        <v>154</v>
      </c>
      <c r="BM198" s="14" t="s">
        <v>455</v>
      </c>
    </row>
    <row r="199" spans="2:65" s="1" customFormat="1" ht="22.5" customHeight="1">
      <c r="B199" s="128"/>
      <c r="C199" s="144" t="s">
        <v>459</v>
      </c>
      <c r="D199" s="144" t="s">
        <v>252</v>
      </c>
      <c r="E199" s="145" t="s">
        <v>1494</v>
      </c>
      <c r="F199" s="276" t="s">
        <v>1495</v>
      </c>
      <c r="G199" s="277"/>
      <c r="H199" s="277"/>
      <c r="I199" s="277"/>
      <c r="J199" s="146" t="s">
        <v>266</v>
      </c>
      <c r="K199" s="147">
        <v>30</v>
      </c>
      <c r="L199" s="278"/>
      <c r="M199" s="277"/>
      <c r="N199" s="278">
        <f t="shared" si="21"/>
        <v>0</v>
      </c>
      <c r="O199" s="271"/>
      <c r="P199" s="271"/>
      <c r="Q199" s="271"/>
      <c r="R199" s="129"/>
      <c r="T199" s="228"/>
      <c r="U199" s="37"/>
      <c r="V199" s="29"/>
      <c r="W199" s="130"/>
      <c r="X199" s="130"/>
      <c r="Y199" s="130"/>
      <c r="Z199" s="130"/>
      <c r="AA199" s="131"/>
      <c r="AE199" s="144"/>
      <c r="AF199" s="144"/>
      <c r="AG199" s="145"/>
      <c r="AH199" s="276"/>
      <c r="AI199" s="277"/>
      <c r="AJ199" s="277"/>
      <c r="AK199" s="277"/>
      <c r="AL199" s="146"/>
      <c r="AM199" s="147"/>
      <c r="AN199" s="278"/>
      <c r="AO199" s="277"/>
      <c r="AP199" s="278"/>
      <c r="AQ199" s="271"/>
      <c r="AR199" s="271"/>
      <c r="AS199" s="271"/>
      <c r="AT199" s="14" t="s">
        <v>252</v>
      </c>
      <c r="AU199" s="14" t="s">
        <v>79</v>
      </c>
      <c r="AY199" s="14" t="s">
        <v>149</v>
      </c>
      <c r="BE199" s="132">
        <f t="shared" si="22"/>
        <v>0</v>
      </c>
      <c r="BF199" s="132">
        <f t="shared" si="23"/>
        <v>0</v>
      </c>
      <c r="BG199" s="132">
        <f t="shared" si="24"/>
        <v>0</v>
      </c>
      <c r="BH199" s="132">
        <f t="shared" si="25"/>
        <v>0</v>
      </c>
      <c r="BI199" s="132">
        <f t="shared" si="26"/>
        <v>0</v>
      </c>
      <c r="BJ199" s="14" t="s">
        <v>155</v>
      </c>
      <c r="BK199" s="132">
        <f t="shared" si="27"/>
        <v>0</v>
      </c>
      <c r="BL199" s="14" t="s">
        <v>154</v>
      </c>
      <c r="BM199" s="14" t="s">
        <v>459</v>
      </c>
    </row>
    <row r="200" spans="2:65" s="1" customFormat="1" ht="22.5" customHeight="1">
      <c r="B200" s="128"/>
      <c r="C200" s="144" t="s">
        <v>463</v>
      </c>
      <c r="D200" s="144" t="s">
        <v>252</v>
      </c>
      <c r="E200" s="145" t="s">
        <v>1496</v>
      </c>
      <c r="F200" s="276" t="s">
        <v>1497</v>
      </c>
      <c r="G200" s="277"/>
      <c r="H200" s="277"/>
      <c r="I200" s="277"/>
      <c r="J200" s="146" t="s">
        <v>266</v>
      </c>
      <c r="K200" s="147">
        <v>70</v>
      </c>
      <c r="L200" s="278"/>
      <c r="M200" s="277"/>
      <c r="N200" s="278">
        <f t="shared" si="21"/>
        <v>0</v>
      </c>
      <c r="O200" s="271"/>
      <c r="P200" s="271"/>
      <c r="Q200" s="271"/>
      <c r="R200" s="129"/>
      <c r="T200" s="228"/>
      <c r="U200" s="37"/>
      <c r="V200" s="29"/>
      <c r="W200" s="130"/>
      <c r="X200" s="130"/>
      <c r="Y200" s="130"/>
      <c r="Z200" s="130"/>
      <c r="AA200" s="131"/>
      <c r="AE200" s="144"/>
      <c r="AF200" s="144"/>
      <c r="AG200" s="145"/>
      <c r="AH200" s="276"/>
      <c r="AI200" s="277"/>
      <c r="AJ200" s="277"/>
      <c r="AK200" s="277"/>
      <c r="AL200" s="146"/>
      <c r="AM200" s="147"/>
      <c r="AN200" s="278"/>
      <c r="AO200" s="277"/>
      <c r="AP200" s="278"/>
      <c r="AQ200" s="271"/>
      <c r="AR200" s="271"/>
      <c r="AS200" s="271"/>
      <c r="AT200" s="14" t="s">
        <v>252</v>
      </c>
      <c r="AU200" s="14" t="s">
        <v>79</v>
      </c>
      <c r="AY200" s="14" t="s">
        <v>149</v>
      </c>
      <c r="BE200" s="132">
        <f t="shared" si="22"/>
        <v>0</v>
      </c>
      <c r="BF200" s="132">
        <f t="shared" si="23"/>
        <v>0</v>
      </c>
      <c r="BG200" s="132">
        <f t="shared" si="24"/>
        <v>0</v>
      </c>
      <c r="BH200" s="132">
        <f t="shared" si="25"/>
        <v>0</v>
      </c>
      <c r="BI200" s="132">
        <f t="shared" si="26"/>
        <v>0</v>
      </c>
      <c r="BJ200" s="14" t="s">
        <v>155</v>
      </c>
      <c r="BK200" s="132">
        <f t="shared" si="27"/>
        <v>0</v>
      </c>
      <c r="BL200" s="14" t="s">
        <v>154</v>
      </c>
      <c r="BM200" s="14" t="s">
        <v>463</v>
      </c>
    </row>
    <row r="201" spans="2:65" s="1" customFormat="1" ht="22.5" customHeight="1">
      <c r="B201" s="128"/>
      <c r="C201" s="144" t="s">
        <v>467</v>
      </c>
      <c r="D201" s="144" t="s">
        <v>252</v>
      </c>
      <c r="E201" s="145" t="s">
        <v>1498</v>
      </c>
      <c r="F201" s="276" t="s">
        <v>1499</v>
      </c>
      <c r="G201" s="277"/>
      <c r="H201" s="277"/>
      <c r="I201" s="277"/>
      <c r="J201" s="146" t="s">
        <v>266</v>
      </c>
      <c r="K201" s="147">
        <v>250</v>
      </c>
      <c r="L201" s="278"/>
      <c r="M201" s="277"/>
      <c r="N201" s="278">
        <f t="shared" si="21"/>
        <v>0</v>
      </c>
      <c r="O201" s="271"/>
      <c r="P201" s="271"/>
      <c r="Q201" s="271"/>
      <c r="R201" s="129"/>
      <c r="T201" s="228"/>
      <c r="U201" s="37"/>
      <c r="V201" s="29"/>
      <c r="W201" s="130"/>
      <c r="X201" s="130"/>
      <c r="Y201" s="130"/>
      <c r="Z201" s="130"/>
      <c r="AA201" s="131"/>
      <c r="AE201" s="144"/>
      <c r="AF201" s="144"/>
      <c r="AG201" s="145"/>
      <c r="AH201" s="276"/>
      <c r="AI201" s="277"/>
      <c r="AJ201" s="277"/>
      <c r="AK201" s="277"/>
      <c r="AL201" s="146"/>
      <c r="AM201" s="147"/>
      <c r="AN201" s="278"/>
      <c r="AO201" s="277"/>
      <c r="AP201" s="278"/>
      <c r="AQ201" s="271"/>
      <c r="AR201" s="271"/>
      <c r="AS201" s="271"/>
      <c r="AT201" s="14" t="s">
        <v>252</v>
      </c>
      <c r="AU201" s="14" t="s">
        <v>79</v>
      </c>
      <c r="AY201" s="14" t="s">
        <v>149</v>
      </c>
      <c r="BE201" s="132">
        <f t="shared" si="22"/>
        <v>0</v>
      </c>
      <c r="BF201" s="132">
        <f t="shared" si="23"/>
        <v>0</v>
      </c>
      <c r="BG201" s="132">
        <f t="shared" si="24"/>
        <v>0</v>
      </c>
      <c r="BH201" s="132">
        <f t="shared" si="25"/>
        <v>0</v>
      </c>
      <c r="BI201" s="132">
        <f t="shared" si="26"/>
        <v>0</v>
      </c>
      <c r="BJ201" s="14" t="s">
        <v>155</v>
      </c>
      <c r="BK201" s="132">
        <f t="shared" si="27"/>
        <v>0</v>
      </c>
      <c r="BL201" s="14" t="s">
        <v>154</v>
      </c>
      <c r="BM201" s="14" t="s">
        <v>467</v>
      </c>
    </row>
    <row r="202" spans="2:65" s="1" customFormat="1" ht="22.5" customHeight="1">
      <c r="B202" s="128"/>
      <c r="C202" s="139" t="s">
        <v>471</v>
      </c>
      <c r="D202" s="139" t="s">
        <v>150</v>
      </c>
      <c r="E202" s="140" t="s">
        <v>1427</v>
      </c>
      <c r="F202" s="270" t="s">
        <v>1428</v>
      </c>
      <c r="G202" s="271"/>
      <c r="H202" s="271"/>
      <c r="I202" s="271"/>
      <c r="J202" s="141" t="s">
        <v>1044</v>
      </c>
      <c r="K202" s="142">
        <v>40</v>
      </c>
      <c r="L202" s="272"/>
      <c r="M202" s="271"/>
      <c r="N202" s="272">
        <f t="shared" si="21"/>
        <v>0</v>
      </c>
      <c r="O202" s="271"/>
      <c r="P202" s="271"/>
      <c r="Q202" s="271"/>
      <c r="R202" s="129"/>
      <c r="T202" s="228"/>
      <c r="U202" s="37"/>
      <c r="V202" s="29"/>
      <c r="W202" s="130"/>
      <c r="X202" s="130"/>
      <c r="Y202" s="130"/>
      <c r="Z202" s="130"/>
      <c r="AA202" s="131"/>
      <c r="AE202" s="139"/>
      <c r="AF202" s="139"/>
      <c r="AG202" s="140"/>
      <c r="AH202" s="270"/>
      <c r="AI202" s="271"/>
      <c r="AJ202" s="271"/>
      <c r="AK202" s="271"/>
      <c r="AL202" s="141"/>
      <c r="AM202" s="142"/>
      <c r="AN202" s="272"/>
      <c r="AO202" s="271"/>
      <c r="AP202" s="272"/>
      <c r="AQ202" s="271"/>
      <c r="AR202" s="271"/>
      <c r="AS202" s="271"/>
      <c r="AT202" s="14" t="s">
        <v>150</v>
      </c>
      <c r="AU202" s="14" t="s">
        <v>79</v>
      </c>
      <c r="AY202" s="14" t="s">
        <v>149</v>
      </c>
      <c r="BE202" s="132">
        <f t="shared" si="22"/>
        <v>0</v>
      </c>
      <c r="BF202" s="132">
        <f t="shared" si="23"/>
        <v>0</v>
      </c>
      <c r="BG202" s="132">
        <f t="shared" si="24"/>
        <v>0</v>
      </c>
      <c r="BH202" s="132">
        <f t="shared" si="25"/>
        <v>0</v>
      </c>
      <c r="BI202" s="132">
        <f t="shared" si="26"/>
        <v>0</v>
      </c>
      <c r="BJ202" s="14" t="s">
        <v>155</v>
      </c>
      <c r="BK202" s="132">
        <f t="shared" si="27"/>
        <v>0</v>
      </c>
      <c r="BL202" s="14" t="s">
        <v>154</v>
      </c>
      <c r="BM202" s="14" t="s">
        <v>471</v>
      </c>
    </row>
    <row r="203" spans="2:65" s="1" customFormat="1" ht="22.5" customHeight="1">
      <c r="B203" s="128"/>
      <c r="C203" s="139" t="s">
        <v>475</v>
      </c>
      <c r="D203" s="139" t="s">
        <v>150</v>
      </c>
      <c r="E203" s="140" t="s">
        <v>1419</v>
      </c>
      <c r="F203" s="270" t="s">
        <v>1420</v>
      </c>
      <c r="G203" s="271"/>
      <c r="H203" s="271"/>
      <c r="I203" s="271"/>
      <c r="J203" s="141" t="s">
        <v>1044</v>
      </c>
      <c r="K203" s="142">
        <v>100</v>
      </c>
      <c r="L203" s="272"/>
      <c r="M203" s="271"/>
      <c r="N203" s="272">
        <f t="shared" si="21"/>
        <v>0</v>
      </c>
      <c r="O203" s="271"/>
      <c r="P203" s="271"/>
      <c r="Q203" s="271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270"/>
      <c r="AI203" s="271"/>
      <c r="AJ203" s="271"/>
      <c r="AK203" s="271"/>
      <c r="AL203" s="141"/>
      <c r="AM203" s="142"/>
      <c r="AN203" s="272"/>
      <c r="AO203" s="271"/>
      <c r="AP203" s="272"/>
      <c r="AQ203" s="271"/>
      <c r="AR203" s="271"/>
      <c r="AS203" s="271"/>
      <c r="AT203" s="14" t="s">
        <v>150</v>
      </c>
      <c r="AU203" s="14" t="s">
        <v>79</v>
      </c>
      <c r="AY203" s="14" t="s">
        <v>149</v>
      </c>
      <c r="BE203" s="132">
        <f t="shared" si="22"/>
        <v>0</v>
      </c>
      <c r="BF203" s="132">
        <f t="shared" si="23"/>
        <v>0</v>
      </c>
      <c r="BG203" s="132">
        <f t="shared" si="24"/>
        <v>0</v>
      </c>
      <c r="BH203" s="132">
        <f t="shared" si="25"/>
        <v>0</v>
      </c>
      <c r="BI203" s="132">
        <f t="shared" si="26"/>
        <v>0</v>
      </c>
      <c r="BJ203" s="14" t="s">
        <v>155</v>
      </c>
      <c r="BK203" s="132">
        <f t="shared" si="27"/>
        <v>0</v>
      </c>
      <c r="BL203" s="14" t="s">
        <v>154</v>
      </c>
      <c r="BM203" s="14" t="s">
        <v>475</v>
      </c>
    </row>
    <row r="204" spans="2:65" s="1" customFormat="1" ht="22.5" customHeight="1">
      <c r="B204" s="128"/>
      <c r="C204" s="139" t="s">
        <v>479</v>
      </c>
      <c r="D204" s="139" t="s">
        <v>150</v>
      </c>
      <c r="E204" s="140" t="s">
        <v>1500</v>
      </c>
      <c r="F204" s="270" t="s">
        <v>1501</v>
      </c>
      <c r="G204" s="271"/>
      <c r="H204" s="271"/>
      <c r="I204" s="271"/>
      <c r="J204" s="141" t="s">
        <v>266</v>
      </c>
      <c r="K204" s="142">
        <v>2000</v>
      </c>
      <c r="L204" s="272"/>
      <c r="M204" s="271"/>
      <c r="N204" s="272">
        <f t="shared" si="21"/>
        <v>0</v>
      </c>
      <c r="O204" s="271"/>
      <c r="P204" s="271"/>
      <c r="Q204" s="271"/>
      <c r="R204" s="129"/>
      <c r="T204" s="228"/>
      <c r="U204" s="37"/>
      <c r="V204" s="29"/>
      <c r="W204" s="130"/>
      <c r="X204" s="130"/>
      <c r="Y204" s="130"/>
      <c r="Z204" s="130"/>
      <c r="AA204" s="131"/>
      <c r="AE204" s="139"/>
      <c r="AF204" s="139"/>
      <c r="AG204" s="140"/>
      <c r="AH204" s="270"/>
      <c r="AI204" s="271"/>
      <c r="AJ204" s="271"/>
      <c r="AK204" s="271"/>
      <c r="AL204" s="141"/>
      <c r="AM204" s="142"/>
      <c r="AN204" s="272"/>
      <c r="AO204" s="271"/>
      <c r="AP204" s="272"/>
      <c r="AQ204" s="271"/>
      <c r="AR204" s="271"/>
      <c r="AS204" s="271"/>
      <c r="AT204" s="14" t="s">
        <v>150</v>
      </c>
      <c r="AU204" s="14" t="s">
        <v>79</v>
      </c>
      <c r="AY204" s="14" t="s">
        <v>149</v>
      </c>
      <c r="BE204" s="132">
        <f t="shared" si="22"/>
        <v>0</v>
      </c>
      <c r="BF204" s="132">
        <f t="shared" si="23"/>
        <v>0</v>
      </c>
      <c r="BG204" s="132">
        <f t="shared" si="24"/>
        <v>0</v>
      </c>
      <c r="BH204" s="132">
        <f t="shared" si="25"/>
        <v>0</v>
      </c>
      <c r="BI204" s="132">
        <f t="shared" si="26"/>
        <v>0</v>
      </c>
      <c r="BJ204" s="14" t="s">
        <v>155</v>
      </c>
      <c r="BK204" s="132">
        <f t="shared" si="27"/>
        <v>0</v>
      </c>
      <c r="BL204" s="14" t="s">
        <v>154</v>
      </c>
      <c r="BM204" s="14" t="s">
        <v>479</v>
      </c>
    </row>
    <row r="205" spans="2:65" s="1" customFormat="1" ht="22.5" customHeight="1">
      <c r="B205" s="128"/>
      <c r="C205" s="139" t="s">
        <v>483</v>
      </c>
      <c r="D205" s="139" t="s">
        <v>150</v>
      </c>
      <c r="E205" s="140" t="s">
        <v>1502</v>
      </c>
      <c r="F205" s="270" t="s">
        <v>1503</v>
      </c>
      <c r="G205" s="271"/>
      <c r="H205" s="271"/>
      <c r="I205" s="271"/>
      <c r="J205" s="141" t="s">
        <v>266</v>
      </c>
      <c r="K205" s="142">
        <v>1200</v>
      </c>
      <c r="L205" s="272"/>
      <c r="M205" s="271"/>
      <c r="N205" s="272">
        <f t="shared" si="21"/>
        <v>0</v>
      </c>
      <c r="O205" s="271"/>
      <c r="P205" s="271"/>
      <c r="Q205" s="271"/>
      <c r="R205" s="129"/>
      <c r="T205" s="228"/>
      <c r="U205" s="37"/>
      <c r="V205" s="29"/>
      <c r="W205" s="130"/>
      <c r="X205" s="130"/>
      <c r="Y205" s="130"/>
      <c r="Z205" s="130"/>
      <c r="AA205" s="131"/>
      <c r="AE205" s="139"/>
      <c r="AF205" s="139"/>
      <c r="AG205" s="140"/>
      <c r="AH205" s="270"/>
      <c r="AI205" s="271"/>
      <c r="AJ205" s="271"/>
      <c r="AK205" s="271"/>
      <c r="AL205" s="141"/>
      <c r="AM205" s="142"/>
      <c r="AN205" s="272"/>
      <c r="AO205" s="271"/>
      <c r="AP205" s="272"/>
      <c r="AQ205" s="271"/>
      <c r="AR205" s="271"/>
      <c r="AS205" s="271"/>
      <c r="AT205" s="14" t="s">
        <v>150</v>
      </c>
      <c r="AU205" s="14" t="s">
        <v>79</v>
      </c>
      <c r="AY205" s="14" t="s">
        <v>149</v>
      </c>
      <c r="BE205" s="132">
        <f t="shared" si="22"/>
        <v>0</v>
      </c>
      <c r="BF205" s="132">
        <f t="shared" si="23"/>
        <v>0</v>
      </c>
      <c r="BG205" s="132">
        <f t="shared" si="24"/>
        <v>0</v>
      </c>
      <c r="BH205" s="132">
        <f t="shared" si="25"/>
        <v>0</v>
      </c>
      <c r="BI205" s="132">
        <f t="shared" si="26"/>
        <v>0</v>
      </c>
      <c r="BJ205" s="14" t="s">
        <v>155</v>
      </c>
      <c r="BK205" s="132">
        <f t="shared" si="27"/>
        <v>0</v>
      </c>
      <c r="BL205" s="14" t="s">
        <v>154</v>
      </c>
      <c r="BM205" s="14" t="s">
        <v>483</v>
      </c>
    </row>
    <row r="206" spans="2:65" s="1" customFormat="1" ht="22.5" customHeight="1">
      <c r="B206" s="128"/>
      <c r="C206" s="139" t="s">
        <v>487</v>
      </c>
      <c r="D206" s="139" t="s">
        <v>150</v>
      </c>
      <c r="E206" s="140" t="s">
        <v>1504</v>
      </c>
      <c r="F206" s="270" t="s">
        <v>1505</v>
      </c>
      <c r="G206" s="271"/>
      <c r="H206" s="271"/>
      <c r="I206" s="271"/>
      <c r="J206" s="141" t="s">
        <v>266</v>
      </c>
      <c r="K206" s="142">
        <v>1900</v>
      </c>
      <c r="L206" s="272"/>
      <c r="M206" s="271"/>
      <c r="N206" s="272">
        <f t="shared" si="21"/>
        <v>0</v>
      </c>
      <c r="O206" s="271"/>
      <c r="P206" s="271"/>
      <c r="Q206" s="271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270"/>
      <c r="AI206" s="271"/>
      <c r="AJ206" s="271"/>
      <c r="AK206" s="271"/>
      <c r="AL206" s="141"/>
      <c r="AM206" s="142"/>
      <c r="AN206" s="272"/>
      <c r="AO206" s="271"/>
      <c r="AP206" s="272"/>
      <c r="AQ206" s="271"/>
      <c r="AR206" s="271"/>
      <c r="AS206" s="271"/>
      <c r="AT206" s="14" t="s">
        <v>150</v>
      </c>
      <c r="AU206" s="14" t="s">
        <v>79</v>
      </c>
      <c r="AY206" s="14" t="s">
        <v>149</v>
      </c>
      <c r="BE206" s="132">
        <f t="shared" si="22"/>
        <v>0</v>
      </c>
      <c r="BF206" s="132">
        <f t="shared" si="23"/>
        <v>0</v>
      </c>
      <c r="BG206" s="132">
        <f t="shared" si="24"/>
        <v>0</v>
      </c>
      <c r="BH206" s="132">
        <f t="shared" si="25"/>
        <v>0</v>
      </c>
      <c r="BI206" s="132">
        <f t="shared" si="26"/>
        <v>0</v>
      </c>
      <c r="BJ206" s="14" t="s">
        <v>155</v>
      </c>
      <c r="BK206" s="132">
        <f t="shared" si="27"/>
        <v>0</v>
      </c>
      <c r="BL206" s="14" t="s">
        <v>154</v>
      </c>
      <c r="BM206" s="14" t="s">
        <v>487</v>
      </c>
    </row>
    <row r="207" spans="2:65" s="1" customFormat="1" ht="22.5" customHeight="1">
      <c r="B207" s="128"/>
      <c r="C207" s="139" t="s">
        <v>491</v>
      </c>
      <c r="D207" s="139" t="s">
        <v>150</v>
      </c>
      <c r="E207" s="140" t="s">
        <v>1506</v>
      </c>
      <c r="F207" s="270" t="s">
        <v>1507</v>
      </c>
      <c r="G207" s="271"/>
      <c r="H207" s="271"/>
      <c r="I207" s="271"/>
      <c r="J207" s="141" t="s">
        <v>266</v>
      </c>
      <c r="K207" s="142">
        <v>30</v>
      </c>
      <c r="L207" s="272"/>
      <c r="M207" s="271"/>
      <c r="N207" s="272">
        <f t="shared" si="21"/>
        <v>0</v>
      </c>
      <c r="O207" s="271"/>
      <c r="P207" s="271"/>
      <c r="Q207" s="271"/>
      <c r="R207" s="129"/>
      <c r="T207" s="228"/>
      <c r="U207" s="37"/>
      <c r="V207" s="29"/>
      <c r="W207" s="130"/>
      <c r="X207" s="130"/>
      <c r="Y207" s="130"/>
      <c r="Z207" s="130"/>
      <c r="AA207" s="131"/>
      <c r="AE207" s="139"/>
      <c r="AF207" s="139"/>
      <c r="AG207" s="140"/>
      <c r="AH207" s="270"/>
      <c r="AI207" s="271"/>
      <c r="AJ207" s="271"/>
      <c r="AK207" s="271"/>
      <c r="AL207" s="141"/>
      <c r="AM207" s="142"/>
      <c r="AN207" s="272"/>
      <c r="AO207" s="271"/>
      <c r="AP207" s="272"/>
      <c r="AQ207" s="271"/>
      <c r="AR207" s="271"/>
      <c r="AS207" s="271"/>
      <c r="AT207" s="14" t="s">
        <v>150</v>
      </c>
      <c r="AU207" s="14" t="s">
        <v>79</v>
      </c>
      <c r="AY207" s="14" t="s">
        <v>149</v>
      </c>
      <c r="BE207" s="132">
        <f t="shared" si="22"/>
        <v>0</v>
      </c>
      <c r="BF207" s="132">
        <f t="shared" si="23"/>
        <v>0</v>
      </c>
      <c r="BG207" s="132">
        <f t="shared" si="24"/>
        <v>0</v>
      </c>
      <c r="BH207" s="132">
        <f t="shared" si="25"/>
        <v>0</v>
      </c>
      <c r="BI207" s="132">
        <f t="shared" si="26"/>
        <v>0</v>
      </c>
      <c r="BJ207" s="14" t="s">
        <v>155</v>
      </c>
      <c r="BK207" s="132">
        <f t="shared" si="27"/>
        <v>0</v>
      </c>
      <c r="BL207" s="14" t="s">
        <v>154</v>
      </c>
      <c r="BM207" s="14" t="s">
        <v>491</v>
      </c>
    </row>
    <row r="208" spans="2:65" s="1" customFormat="1" ht="22.5" customHeight="1">
      <c r="B208" s="128"/>
      <c r="C208" s="139" t="s">
        <v>495</v>
      </c>
      <c r="D208" s="139" t="s">
        <v>150</v>
      </c>
      <c r="E208" s="140" t="s">
        <v>1508</v>
      </c>
      <c r="F208" s="270" t="s">
        <v>1509</v>
      </c>
      <c r="G208" s="271"/>
      <c r="H208" s="271"/>
      <c r="I208" s="271"/>
      <c r="J208" s="141" t="s">
        <v>266</v>
      </c>
      <c r="K208" s="142">
        <v>70</v>
      </c>
      <c r="L208" s="272"/>
      <c r="M208" s="271"/>
      <c r="N208" s="272">
        <f t="shared" si="21"/>
        <v>0</v>
      </c>
      <c r="O208" s="271"/>
      <c r="P208" s="271"/>
      <c r="Q208" s="271"/>
      <c r="R208" s="129"/>
      <c r="T208" s="228"/>
      <c r="U208" s="37"/>
      <c r="V208" s="29"/>
      <c r="W208" s="130"/>
      <c r="X208" s="130"/>
      <c r="Y208" s="130"/>
      <c r="Z208" s="130"/>
      <c r="AA208" s="131"/>
      <c r="AE208" s="139"/>
      <c r="AF208" s="139"/>
      <c r="AG208" s="140"/>
      <c r="AH208" s="270"/>
      <c r="AI208" s="271"/>
      <c r="AJ208" s="271"/>
      <c r="AK208" s="271"/>
      <c r="AL208" s="141"/>
      <c r="AM208" s="142"/>
      <c r="AN208" s="272"/>
      <c r="AO208" s="271"/>
      <c r="AP208" s="272"/>
      <c r="AQ208" s="271"/>
      <c r="AR208" s="271"/>
      <c r="AS208" s="271"/>
      <c r="AT208" s="14" t="s">
        <v>150</v>
      </c>
      <c r="AU208" s="14" t="s">
        <v>79</v>
      </c>
      <c r="AY208" s="14" t="s">
        <v>149</v>
      </c>
      <c r="BE208" s="132">
        <f t="shared" si="22"/>
        <v>0</v>
      </c>
      <c r="BF208" s="132">
        <f t="shared" si="23"/>
        <v>0</v>
      </c>
      <c r="BG208" s="132">
        <f t="shared" si="24"/>
        <v>0</v>
      </c>
      <c r="BH208" s="132">
        <f t="shared" si="25"/>
        <v>0</v>
      </c>
      <c r="BI208" s="132">
        <f t="shared" si="26"/>
        <v>0</v>
      </c>
      <c r="BJ208" s="14" t="s">
        <v>155</v>
      </c>
      <c r="BK208" s="132">
        <f t="shared" si="27"/>
        <v>0</v>
      </c>
      <c r="BL208" s="14" t="s">
        <v>154</v>
      </c>
      <c r="BM208" s="14" t="s">
        <v>495</v>
      </c>
    </row>
    <row r="209" spans="2:65" s="1" customFormat="1" ht="22.5" customHeight="1">
      <c r="B209" s="128"/>
      <c r="C209" s="139" t="s">
        <v>499</v>
      </c>
      <c r="D209" s="139" t="s">
        <v>150</v>
      </c>
      <c r="E209" s="140" t="s">
        <v>1510</v>
      </c>
      <c r="F209" s="270" t="s">
        <v>1511</v>
      </c>
      <c r="G209" s="271"/>
      <c r="H209" s="271"/>
      <c r="I209" s="271"/>
      <c r="J209" s="141" t="s">
        <v>266</v>
      </c>
      <c r="K209" s="142">
        <v>250</v>
      </c>
      <c r="L209" s="272"/>
      <c r="M209" s="271"/>
      <c r="N209" s="272">
        <f t="shared" si="21"/>
        <v>0</v>
      </c>
      <c r="O209" s="271"/>
      <c r="P209" s="271"/>
      <c r="Q209" s="271"/>
      <c r="R209" s="129"/>
      <c r="T209" s="228"/>
      <c r="U209" s="37"/>
      <c r="V209" s="29"/>
      <c r="W209" s="130"/>
      <c r="X209" s="130"/>
      <c r="Y209" s="130"/>
      <c r="Z209" s="130"/>
      <c r="AA209" s="131"/>
      <c r="AE209" s="139"/>
      <c r="AF209" s="139"/>
      <c r="AG209" s="140"/>
      <c r="AH209" s="270"/>
      <c r="AI209" s="271"/>
      <c r="AJ209" s="271"/>
      <c r="AK209" s="271"/>
      <c r="AL209" s="141"/>
      <c r="AM209" s="142"/>
      <c r="AN209" s="272"/>
      <c r="AO209" s="271"/>
      <c r="AP209" s="272"/>
      <c r="AQ209" s="271"/>
      <c r="AR209" s="271"/>
      <c r="AS209" s="271"/>
      <c r="AT209" s="14" t="s">
        <v>150</v>
      </c>
      <c r="AU209" s="14" t="s">
        <v>79</v>
      </c>
      <c r="AY209" s="14" t="s">
        <v>149</v>
      </c>
      <c r="BE209" s="132">
        <f t="shared" si="22"/>
        <v>0</v>
      </c>
      <c r="BF209" s="132">
        <f t="shared" si="23"/>
        <v>0</v>
      </c>
      <c r="BG209" s="132">
        <f t="shared" si="24"/>
        <v>0</v>
      </c>
      <c r="BH209" s="132">
        <f t="shared" si="25"/>
        <v>0</v>
      </c>
      <c r="BI209" s="132">
        <f t="shared" si="26"/>
        <v>0</v>
      </c>
      <c r="BJ209" s="14" t="s">
        <v>155</v>
      </c>
      <c r="BK209" s="132">
        <f t="shared" si="27"/>
        <v>0</v>
      </c>
      <c r="BL209" s="14" t="s">
        <v>154</v>
      </c>
      <c r="BM209" s="14" t="s">
        <v>499</v>
      </c>
    </row>
    <row r="210" spans="2:65" s="1" customFormat="1" ht="22.5" customHeight="1">
      <c r="B210" s="128"/>
      <c r="C210" s="139" t="s">
        <v>504</v>
      </c>
      <c r="D210" s="139" t="s">
        <v>150</v>
      </c>
      <c r="E210" s="140" t="s">
        <v>1429</v>
      </c>
      <c r="F210" s="270" t="s">
        <v>1430</v>
      </c>
      <c r="G210" s="271"/>
      <c r="H210" s="271"/>
      <c r="I210" s="271"/>
      <c r="J210" s="141" t="s">
        <v>1044</v>
      </c>
      <c r="K210" s="142">
        <v>10</v>
      </c>
      <c r="L210" s="272"/>
      <c r="M210" s="271"/>
      <c r="N210" s="272">
        <f t="shared" si="21"/>
        <v>0</v>
      </c>
      <c r="O210" s="271"/>
      <c r="P210" s="271"/>
      <c r="Q210" s="271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270"/>
      <c r="AI210" s="271"/>
      <c r="AJ210" s="271"/>
      <c r="AK210" s="271"/>
      <c r="AL210" s="141"/>
      <c r="AM210" s="142"/>
      <c r="AN210" s="272"/>
      <c r="AO210" s="271"/>
      <c r="AP210" s="272"/>
      <c r="AQ210" s="271"/>
      <c r="AR210" s="271"/>
      <c r="AS210" s="271"/>
      <c r="AT210" s="14" t="s">
        <v>150</v>
      </c>
      <c r="AU210" s="14" t="s">
        <v>79</v>
      </c>
      <c r="AY210" s="14" t="s">
        <v>149</v>
      </c>
      <c r="BE210" s="132">
        <f t="shared" si="22"/>
        <v>0</v>
      </c>
      <c r="BF210" s="132">
        <f t="shared" si="23"/>
        <v>0</v>
      </c>
      <c r="BG210" s="132">
        <f t="shared" si="24"/>
        <v>0</v>
      </c>
      <c r="BH210" s="132">
        <f t="shared" si="25"/>
        <v>0</v>
      </c>
      <c r="BI210" s="132">
        <f t="shared" si="26"/>
        <v>0</v>
      </c>
      <c r="BJ210" s="14" t="s">
        <v>155</v>
      </c>
      <c r="BK210" s="132">
        <f t="shared" si="27"/>
        <v>0</v>
      </c>
      <c r="BL210" s="14" t="s">
        <v>154</v>
      </c>
      <c r="BM210" s="14" t="s">
        <v>504</v>
      </c>
    </row>
    <row r="211" spans="2:63" s="9" customFormat="1" ht="36.75" customHeight="1">
      <c r="B211" s="119"/>
      <c r="C211" s="136"/>
      <c r="D211" s="137" t="s">
        <v>1373</v>
      </c>
      <c r="E211" s="137"/>
      <c r="F211" s="137"/>
      <c r="G211" s="137"/>
      <c r="H211" s="137"/>
      <c r="I211" s="137"/>
      <c r="J211" s="137"/>
      <c r="K211" s="137"/>
      <c r="L211" s="137"/>
      <c r="M211" s="137"/>
      <c r="N211" s="304">
        <f>BK211</f>
        <v>0</v>
      </c>
      <c r="O211" s="305"/>
      <c r="P211" s="305"/>
      <c r="Q211" s="305"/>
      <c r="R211" s="121"/>
      <c r="S211" s="1"/>
      <c r="T211" s="228"/>
      <c r="U211" s="37"/>
      <c r="V211" s="29"/>
      <c r="W211" s="130"/>
      <c r="X211" s="130"/>
      <c r="Y211" s="130"/>
      <c r="Z211" s="130"/>
      <c r="AA211" s="131"/>
      <c r="AB211" s="1"/>
      <c r="AC211" s="1"/>
      <c r="AD211" s="1"/>
      <c r="AE211" s="136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304"/>
      <c r="AQ211" s="305"/>
      <c r="AR211" s="305"/>
      <c r="AS211" s="305"/>
      <c r="AT211" s="126" t="s">
        <v>71</v>
      </c>
      <c r="AU211" s="126" t="s">
        <v>72</v>
      </c>
      <c r="AY211" s="125" t="s">
        <v>149</v>
      </c>
      <c r="BK211" s="127">
        <f>SUM(BK212:BK230)</f>
        <v>0</v>
      </c>
    </row>
    <row r="212" spans="2:65" s="1" customFormat="1" ht="22.5" customHeight="1">
      <c r="B212" s="128"/>
      <c r="C212" s="144" t="s">
        <v>508</v>
      </c>
      <c r="D212" s="144" t="s">
        <v>252</v>
      </c>
      <c r="E212" s="145" t="s">
        <v>1512</v>
      </c>
      <c r="F212" s="276" t="s">
        <v>1513</v>
      </c>
      <c r="G212" s="277"/>
      <c r="H212" s="277"/>
      <c r="I212" s="277"/>
      <c r="J212" s="146" t="s">
        <v>266</v>
      </c>
      <c r="K212" s="147">
        <v>1800</v>
      </c>
      <c r="L212" s="278"/>
      <c r="M212" s="277"/>
      <c r="N212" s="278">
        <f aca="true" t="shared" si="28" ref="N212:N230">ROUND(L212*K212,2)</f>
        <v>0</v>
      </c>
      <c r="O212" s="271"/>
      <c r="P212" s="271"/>
      <c r="Q212" s="271"/>
      <c r="R212" s="129"/>
      <c r="T212" s="228"/>
      <c r="U212" s="37"/>
      <c r="V212" s="29"/>
      <c r="W212" s="130"/>
      <c r="X212" s="130"/>
      <c r="Y212" s="130"/>
      <c r="Z212" s="130"/>
      <c r="AA212" s="131"/>
      <c r="AE212" s="144"/>
      <c r="AF212" s="144"/>
      <c r="AG212" s="145"/>
      <c r="AH212" s="276"/>
      <c r="AI212" s="277"/>
      <c r="AJ212" s="277"/>
      <c r="AK212" s="277"/>
      <c r="AL212" s="146"/>
      <c r="AM212" s="147"/>
      <c r="AN212" s="278"/>
      <c r="AO212" s="277"/>
      <c r="AP212" s="278"/>
      <c r="AQ212" s="271"/>
      <c r="AR212" s="271"/>
      <c r="AS212" s="271"/>
      <c r="AT212" s="14" t="s">
        <v>252</v>
      </c>
      <c r="AU212" s="14" t="s">
        <v>79</v>
      </c>
      <c r="AY212" s="14" t="s">
        <v>149</v>
      </c>
      <c r="BE212" s="132">
        <f aca="true" t="shared" si="29" ref="BE212:BE230">IF(U212="základná",N212,0)</f>
        <v>0</v>
      </c>
      <c r="BF212" s="132">
        <f aca="true" t="shared" si="30" ref="BF212:BF230">IF(U212="znížená",N212,0)</f>
        <v>0</v>
      </c>
      <c r="BG212" s="132">
        <f aca="true" t="shared" si="31" ref="BG212:BG230">IF(U212="zákl. prenesená",N212,0)</f>
        <v>0</v>
      </c>
      <c r="BH212" s="132">
        <f aca="true" t="shared" si="32" ref="BH212:BH230">IF(U212="zníž. prenesená",N212,0)</f>
        <v>0</v>
      </c>
      <c r="BI212" s="132">
        <f aca="true" t="shared" si="33" ref="BI212:BI230">IF(U212="nulová",N212,0)</f>
        <v>0</v>
      </c>
      <c r="BJ212" s="14" t="s">
        <v>155</v>
      </c>
      <c r="BK212" s="132">
        <f aca="true" t="shared" si="34" ref="BK212:BK230">ROUND(L212*K212,2)</f>
        <v>0</v>
      </c>
      <c r="BL212" s="14" t="s">
        <v>154</v>
      </c>
      <c r="BM212" s="14" t="s">
        <v>508</v>
      </c>
    </row>
    <row r="213" spans="2:65" s="1" customFormat="1" ht="22.5" customHeight="1">
      <c r="B213" s="128"/>
      <c r="C213" s="144" t="s">
        <v>512</v>
      </c>
      <c r="D213" s="144" t="s">
        <v>252</v>
      </c>
      <c r="E213" s="145" t="s">
        <v>1455</v>
      </c>
      <c r="F213" s="276" t="s">
        <v>1456</v>
      </c>
      <c r="G213" s="277"/>
      <c r="H213" s="277"/>
      <c r="I213" s="277"/>
      <c r="J213" s="146" t="s">
        <v>183</v>
      </c>
      <c r="K213" s="147">
        <v>18</v>
      </c>
      <c r="L213" s="278"/>
      <c r="M213" s="277"/>
      <c r="N213" s="278">
        <f t="shared" si="28"/>
        <v>0</v>
      </c>
      <c r="O213" s="271"/>
      <c r="P213" s="271"/>
      <c r="Q213" s="271"/>
      <c r="R213" s="129"/>
      <c r="T213" s="228"/>
      <c r="U213" s="37"/>
      <c r="V213" s="29"/>
      <c r="W213" s="130"/>
      <c r="X213" s="130"/>
      <c r="Y213" s="130"/>
      <c r="Z213" s="130"/>
      <c r="AA213" s="131"/>
      <c r="AE213" s="144"/>
      <c r="AF213" s="144"/>
      <c r="AG213" s="145"/>
      <c r="AH213" s="276"/>
      <c r="AI213" s="277"/>
      <c r="AJ213" s="277"/>
      <c r="AK213" s="277"/>
      <c r="AL213" s="146"/>
      <c r="AM213" s="147"/>
      <c r="AN213" s="278"/>
      <c r="AO213" s="277"/>
      <c r="AP213" s="278"/>
      <c r="AQ213" s="271"/>
      <c r="AR213" s="271"/>
      <c r="AS213" s="271"/>
      <c r="AT213" s="14" t="s">
        <v>252</v>
      </c>
      <c r="AU213" s="14" t="s">
        <v>79</v>
      </c>
      <c r="AY213" s="14" t="s">
        <v>149</v>
      </c>
      <c r="BE213" s="132">
        <f t="shared" si="29"/>
        <v>0</v>
      </c>
      <c r="BF213" s="132">
        <f t="shared" si="30"/>
        <v>0</v>
      </c>
      <c r="BG213" s="132">
        <f t="shared" si="31"/>
        <v>0</v>
      </c>
      <c r="BH213" s="132">
        <f t="shared" si="32"/>
        <v>0</v>
      </c>
      <c r="BI213" s="132">
        <f t="shared" si="33"/>
        <v>0</v>
      </c>
      <c r="BJ213" s="14" t="s">
        <v>155</v>
      </c>
      <c r="BK213" s="132">
        <f t="shared" si="34"/>
        <v>0</v>
      </c>
      <c r="BL213" s="14" t="s">
        <v>154</v>
      </c>
      <c r="BM213" s="14" t="s">
        <v>512</v>
      </c>
    </row>
    <row r="214" spans="2:65" s="1" customFormat="1" ht="22.5" customHeight="1">
      <c r="B214" s="128"/>
      <c r="C214" s="144" t="s">
        <v>516</v>
      </c>
      <c r="D214" s="144" t="s">
        <v>252</v>
      </c>
      <c r="E214" s="145" t="s">
        <v>1514</v>
      </c>
      <c r="F214" s="276" t="s">
        <v>1515</v>
      </c>
      <c r="G214" s="277"/>
      <c r="H214" s="277"/>
      <c r="I214" s="277"/>
      <c r="J214" s="146" t="s">
        <v>183</v>
      </c>
      <c r="K214" s="147">
        <v>14</v>
      </c>
      <c r="L214" s="278"/>
      <c r="M214" s="277"/>
      <c r="N214" s="278">
        <f t="shared" si="28"/>
        <v>0</v>
      </c>
      <c r="O214" s="271"/>
      <c r="P214" s="271"/>
      <c r="Q214" s="271"/>
      <c r="R214" s="129"/>
      <c r="T214" s="228"/>
      <c r="U214" s="37"/>
      <c r="V214" s="29"/>
      <c r="W214" s="130"/>
      <c r="X214" s="130"/>
      <c r="Y214" s="130"/>
      <c r="Z214" s="130"/>
      <c r="AA214" s="131"/>
      <c r="AE214" s="144"/>
      <c r="AF214" s="144"/>
      <c r="AG214" s="145"/>
      <c r="AH214" s="276"/>
      <c r="AI214" s="277"/>
      <c r="AJ214" s="277"/>
      <c r="AK214" s="277"/>
      <c r="AL214" s="146"/>
      <c r="AM214" s="147"/>
      <c r="AN214" s="278"/>
      <c r="AO214" s="277"/>
      <c r="AP214" s="278"/>
      <c r="AQ214" s="271"/>
      <c r="AR214" s="271"/>
      <c r="AS214" s="271"/>
      <c r="AT214" s="14" t="s">
        <v>252</v>
      </c>
      <c r="AU214" s="14" t="s">
        <v>79</v>
      </c>
      <c r="AY214" s="14" t="s">
        <v>149</v>
      </c>
      <c r="BE214" s="132">
        <f t="shared" si="29"/>
        <v>0</v>
      </c>
      <c r="BF214" s="132">
        <f t="shared" si="30"/>
        <v>0</v>
      </c>
      <c r="BG214" s="132">
        <f t="shared" si="31"/>
        <v>0</v>
      </c>
      <c r="BH214" s="132">
        <f t="shared" si="32"/>
        <v>0</v>
      </c>
      <c r="BI214" s="132">
        <f t="shared" si="33"/>
        <v>0</v>
      </c>
      <c r="BJ214" s="14" t="s">
        <v>155</v>
      </c>
      <c r="BK214" s="132">
        <f t="shared" si="34"/>
        <v>0</v>
      </c>
      <c r="BL214" s="14" t="s">
        <v>154</v>
      </c>
      <c r="BM214" s="14" t="s">
        <v>516</v>
      </c>
    </row>
    <row r="215" spans="2:65" s="1" customFormat="1" ht="22.5" customHeight="1">
      <c r="B215" s="128"/>
      <c r="C215" s="144" t="s">
        <v>520</v>
      </c>
      <c r="D215" s="144" t="s">
        <v>252</v>
      </c>
      <c r="E215" s="145" t="s">
        <v>1516</v>
      </c>
      <c r="F215" s="276" t="s">
        <v>1517</v>
      </c>
      <c r="G215" s="277"/>
      <c r="H215" s="277"/>
      <c r="I215" s="277"/>
      <c r="J215" s="146" t="s">
        <v>183</v>
      </c>
      <c r="K215" s="147">
        <v>4</v>
      </c>
      <c r="L215" s="278"/>
      <c r="M215" s="277"/>
      <c r="N215" s="278">
        <f t="shared" si="28"/>
        <v>0</v>
      </c>
      <c r="O215" s="271"/>
      <c r="P215" s="271"/>
      <c r="Q215" s="271"/>
      <c r="R215" s="129"/>
      <c r="T215" s="228"/>
      <c r="U215" s="37"/>
      <c r="V215" s="29"/>
      <c r="W215" s="130"/>
      <c r="X215" s="130"/>
      <c r="Y215" s="130"/>
      <c r="Z215" s="130"/>
      <c r="AA215" s="131"/>
      <c r="AE215" s="144"/>
      <c r="AF215" s="144"/>
      <c r="AG215" s="145"/>
      <c r="AH215" s="276"/>
      <c r="AI215" s="277"/>
      <c r="AJ215" s="277"/>
      <c r="AK215" s="277"/>
      <c r="AL215" s="146"/>
      <c r="AM215" s="147"/>
      <c r="AN215" s="278"/>
      <c r="AO215" s="277"/>
      <c r="AP215" s="278"/>
      <c r="AQ215" s="271"/>
      <c r="AR215" s="271"/>
      <c r="AS215" s="271"/>
      <c r="AT215" s="14" t="s">
        <v>252</v>
      </c>
      <c r="AU215" s="14" t="s">
        <v>79</v>
      </c>
      <c r="AY215" s="14" t="s">
        <v>149</v>
      </c>
      <c r="BE215" s="132">
        <f t="shared" si="29"/>
        <v>0</v>
      </c>
      <c r="BF215" s="132">
        <f t="shared" si="30"/>
        <v>0</v>
      </c>
      <c r="BG215" s="132">
        <f t="shared" si="31"/>
        <v>0</v>
      </c>
      <c r="BH215" s="132">
        <f t="shared" si="32"/>
        <v>0</v>
      </c>
      <c r="BI215" s="132">
        <f t="shared" si="33"/>
        <v>0</v>
      </c>
      <c r="BJ215" s="14" t="s">
        <v>155</v>
      </c>
      <c r="BK215" s="132">
        <f t="shared" si="34"/>
        <v>0</v>
      </c>
      <c r="BL215" s="14" t="s">
        <v>154</v>
      </c>
      <c r="BM215" s="14" t="s">
        <v>520</v>
      </c>
    </row>
    <row r="216" spans="2:65" s="1" customFormat="1" ht="22.5" customHeight="1">
      <c r="B216" s="128"/>
      <c r="C216" s="144" t="s">
        <v>523</v>
      </c>
      <c r="D216" s="144" t="s">
        <v>252</v>
      </c>
      <c r="E216" s="145" t="s">
        <v>1453</v>
      </c>
      <c r="F216" s="276" t="s">
        <v>1454</v>
      </c>
      <c r="G216" s="277"/>
      <c r="H216" s="277"/>
      <c r="I216" s="277"/>
      <c r="J216" s="146" t="s">
        <v>183</v>
      </c>
      <c r="K216" s="147">
        <v>18</v>
      </c>
      <c r="L216" s="278"/>
      <c r="M216" s="277"/>
      <c r="N216" s="278">
        <f t="shared" si="28"/>
        <v>0</v>
      </c>
      <c r="O216" s="271"/>
      <c r="P216" s="271"/>
      <c r="Q216" s="271"/>
      <c r="R216" s="129"/>
      <c r="T216" s="228"/>
      <c r="U216" s="37"/>
      <c r="V216" s="29"/>
      <c r="W216" s="130"/>
      <c r="X216" s="130"/>
      <c r="Y216" s="130"/>
      <c r="Z216" s="130"/>
      <c r="AA216" s="131"/>
      <c r="AE216" s="144"/>
      <c r="AF216" s="144"/>
      <c r="AG216" s="145"/>
      <c r="AH216" s="276"/>
      <c r="AI216" s="277"/>
      <c r="AJ216" s="277"/>
      <c r="AK216" s="277"/>
      <c r="AL216" s="146"/>
      <c r="AM216" s="147"/>
      <c r="AN216" s="278"/>
      <c r="AO216" s="277"/>
      <c r="AP216" s="278"/>
      <c r="AQ216" s="271"/>
      <c r="AR216" s="271"/>
      <c r="AS216" s="271"/>
      <c r="AT216" s="14" t="s">
        <v>252</v>
      </c>
      <c r="AU216" s="14" t="s">
        <v>79</v>
      </c>
      <c r="AY216" s="14" t="s">
        <v>149</v>
      </c>
      <c r="BE216" s="132">
        <f t="shared" si="29"/>
        <v>0</v>
      </c>
      <c r="BF216" s="132">
        <f t="shared" si="30"/>
        <v>0</v>
      </c>
      <c r="BG216" s="132">
        <f t="shared" si="31"/>
        <v>0</v>
      </c>
      <c r="BH216" s="132">
        <f t="shared" si="32"/>
        <v>0</v>
      </c>
      <c r="BI216" s="132">
        <f t="shared" si="33"/>
        <v>0</v>
      </c>
      <c r="BJ216" s="14" t="s">
        <v>155</v>
      </c>
      <c r="BK216" s="132">
        <f t="shared" si="34"/>
        <v>0</v>
      </c>
      <c r="BL216" s="14" t="s">
        <v>154</v>
      </c>
      <c r="BM216" s="14" t="s">
        <v>523</v>
      </c>
    </row>
    <row r="217" spans="2:65" s="1" customFormat="1" ht="22.5" customHeight="1">
      <c r="B217" s="128"/>
      <c r="C217" s="144" t="s">
        <v>527</v>
      </c>
      <c r="D217" s="144" t="s">
        <v>252</v>
      </c>
      <c r="E217" s="145" t="s">
        <v>1518</v>
      </c>
      <c r="F217" s="276" t="s">
        <v>1519</v>
      </c>
      <c r="G217" s="277"/>
      <c r="H217" s="277"/>
      <c r="I217" s="277"/>
      <c r="J217" s="146" t="s">
        <v>266</v>
      </c>
      <c r="K217" s="147">
        <v>1000</v>
      </c>
      <c r="L217" s="278"/>
      <c r="M217" s="277"/>
      <c r="N217" s="278">
        <f t="shared" si="28"/>
        <v>0</v>
      </c>
      <c r="O217" s="271"/>
      <c r="P217" s="271"/>
      <c r="Q217" s="271"/>
      <c r="R217" s="129"/>
      <c r="T217" s="228"/>
      <c r="U217" s="37"/>
      <c r="V217" s="29"/>
      <c r="W217" s="130"/>
      <c r="X217" s="130"/>
      <c r="Y217" s="130"/>
      <c r="Z217" s="130"/>
      <c r="AA217" s="131"/>
      <c r="AE217" s="144"/>
      <c r="AF217" s="144"/>
      <c r="AG217" s="145"/>
      <c r="AH217" s="276"/>
      <c r="AI217" s="277"/>
      <c r="AJ217" s="277"/>
      <c r="AK217" s="277"/>
      <c r="AL217" s="146"/>
      <c r="AM217" s="147"/>
      <c r="AN217" s="278"/>
      <c r="AO217" s="277"/>
      <c r="AP217" s="278"/>
      <c r="AQ217" s="271"/>
      <c r="AR217" s="271"/>
      <c r="AS217" s="271"/>
      <c r="AT217" s="14" t="s">
        <v>252</v>
      </c>
      <c r="AU217" s="14" t="s">
        <v>79</v>
      </c>
      <c r="AY217" s="14" t="s">
        <v>149</v>
      </c>
      <c r="BE217" s="132">
        <f t="shared" si="29"/>
        <v>0</v>
      </c>
      <c r="BF217" s="132">
        <f t="shared" si="30"/>
        <v>0</v>
      </c>
      <c r="BG217" s="132">
        <f t="shared" si="31"/>
        <v>0</v>
      </c>
      <c r="BH217" s="132">
        <f t="shared" si="32"/>
        <v>0</v>
      </c>
      <c r="BI217" s="132">
        <f t="shared" si="33"/>
        <v>0</v>
      </c>
      <c r="BJ217" s="14" t="s">
        <v>155</v>
      </c>
      <c r="BK217" s="132">
        <f t="shared" si="34"/>
        <v>0</v>
      </c>
      <c r="BL217" s="14" t="s">
        <v>154</v>
      </c>
      <c r="BM217" s="14" t="s">
        <v>527</v>
      </c>
    </row>
    <row r="218" spans="2:65" s="1" customFormat="1" ht="22.5" customHeight="1">
      <c r="B218" s="128"/>
      <c r="C218" s="144" t="s">
        <v>530</v>
      </c>
      <c r="D218" s="144" t="s">
        <v>252</v>
      </c>
      <c r="E218" s="145" t="s">
        <v>1520</v>
      </c>
      <c r="F218" s="276" t="s">
        <v>1687</v>
      </c>
      <c r="G218" s="277"/>
      <c r="H218" s="277"/>
      <c r="I218" s="277"/>
      <c r="J218" s="146" t="s">
        <v>183</v>
      </c>
      <c r="K218" s="147">
        <v>50</v>
      </c>
      <c r="L218" s="278"/>
      <c r="M218" s="277"/>
      <c r="N218" s="278">
        <f t="shared" si="28"/>
        <v>0</v>
      </c>
      <c r="O218" s="271"/>
      <c r="P218" s="271"/>
      <c r="Q218" s="271"/>
      <c r="R218" s="129"/>
      <c r="T218" s="228"/>
      <c r="U218" s="37"/>
      <c r="V218" s="29"/>
      <c r="W218" s="130"/>
      <c r="X218" s="130"/>
      <c r="Y218" s="130"/>
      <c r="Z218" s="130"/>
      <c r="AA218" s="131"/>
      <c r="AE218" s="144"/>
      <c r="AF218" s="144"/>
      <c r="AG218" s="145"/>
      <c r="AH218" s="276"/>
      <c r="AI218" s="277"/>
      <c r="AJ218" s="277"/>
      <c r="AK218" s="277"/>
      <c r="AL218" s="146"/>
      <c r="AM218" s="147"/>
      <c r="AN218" s="278"/>
      <c r="AO218" s="277"/>
      <c r="AP218" s="278"/>
      <c r="AQ218" s="271"/>
      <c r="AR218" s="271"/>
      <c r="AS218" s="271"/>
      <c r="AT218" s="14" t="s">
        <v>252</v>
      </c>
      <c r="AU218" s="14" t="s">
        <v>79</v>
      </c>
      <c r="AY218" s="14" t="s">
        <v>149</v>
      </c>
      <c r="BE218" s="132">
        <f t="shared" si="29"/>
        <v>0</v>
      </c>
      <c r="BF218" s="132">
        <f t="shared" si="30"/>
        <v>0</v>
      </c>
      <c r="BG218" s="132">
        <f t="shared" si="31"/>
        <v>0</v>
      </c>
      <c r="BH218" s="132">
        <f t="shared" si="32"/>
        <v>0</v>
      </c>
      <c r="BI218" s="132">
        <f t="shared" si="33"/>
        <v>0</v>
      </c>
      <c r="BJ218" s="14" t="s">
        <v>155</v>
      </c>
      <c r="BK218" s="132">
        <f t="shared" si="34"/>
        <v>0</v>
      </c>
      <c r="BL218" s="14" t="s">
        <v>154</v>
      </c>
      <c r="BM218" s="14" t="s">
        <v>530</v>
      </c>
    </row>
    <row r="219" spans="2:65" s="1" customFormat="1" ht="22.5" customHeight="1">
      <c r="B219" s="128"/>
      <c r="C219" s="144" t="s">
        <v>534</v>
      </c>
      <c r="D219" s="144" t="s">
        <v>252</v>
      </c>
      <c r="E219" s="145" t="s">
        <v>1521</v>
      </c>
      <c r="F219" s="276" t="s">
        <v>1522</v>
      </c>
      <c r="G219" s="277"/>
      <c r="H219" s="277"/>
      <c r="I219" s="277"/>
      <c r="J219" s="146" t="s">
        <v>183</v>
      </c>
      <c r="K219" s="147">
        <v>1</v>
      </c>
      <c r="L219" s="278"/>
      <c r="M219" s="277"/>
      <c r="N219" s="278">
        <f t="shared" si="28"/>
        <v>0</v>
      </c>
      <c r="O219" s="271"/>
      <c r="P219" s="271"/>
      <c r="Q219" s="271"/>
      <c r="R219" s="129"/>
      <c r="T219" s="228"/>
      <c r="U219" s="37"/>
      <c r="V219" s="29"/>
      <c r="W219" s="130"/>
      <c r="X219" s="130"/>
      <c r="Y219" s="130"/>
      <c r="Z219" s="130"/>
      <c r="AA219" s="131"/>
      <c r="AE219" s="144"/>
      <c r="AF219" s="144"/>
      <c r="AG219" s="145"/>
      <c r="AH219" s="276"/>
      <c r="AI219" s="277"/>
      <c r="AJ219" s="277"/>
      <c r="AK219" s="277"/>
      <c r="AL219" s="146"/>
      <c r="AM219" s="147"/>
      <c r="AN219" s="278"/>
      <c r="AO219" s="277"/>
      <c r="AP219" s="278"/>
      <c r="AQ219" s="271"/>
      <c r="AR219" s="271"/>
      <c r="AS219" s="271"/>
      <c r="AT219" s="14" t="s">
        <v>252</v>
      </c>
      <c r="AU219" s="14" t="s">
        <v>79</v>
      </c>
      <c r="AY219" s="14" t="s">
        <v>149</v>
      </c>
      <c r="BE219" s="132">
        <f t="shared" si="29"/>
        <v>0</v>
      </c>
      <c r="BF219" s="132">
        <f t="shared" si="30"/>
        <v>0</v>
      </c>
      <c r="BG219" s="132">
        <f t="shared" si="31"/>
        <v>0</v>
      </c>
      <c r="BH219" s="132">
        <f t="shared" si="32"/>
        <v>0</v>
      </c>
      <c r="BI219" s="132">
        <f t="shared" si="33"/>
        <v>0</v>
      </c>
      <c r="BJ219" s="14" t="s">
        <v>155</v>
      </c>
      <c r="BK219" s="132">
        <f t="shared" si="34"/>
        <v>0</v>
      </c>
      <c r="BL219" s="14" t="s">
        <v>154</v>
      </c>
      <c r="BM219" s="14" t="s">
        <v>534</v>
      </c>
    </row>
    <row r="220" spans="2:65" s="1" customFormat="1" ht="22.5" customHeight="1">
      <c r="B220" s="128"/>
      <c r="C220" s="144" t="s">
        <v>538</v>
      </c>
      <c r="D220" s="144" t="s">
        <v>252</v>
      </c>
      <c r="E220" s="145" t="s">
        <v>1523</v>
      </c>
      <c r="F220" s="276" t="s">
        <v>1524</v>
      </c>
      <c r="G220" s="277"/>
      <c r="H220" s="277"/>
      <c r="I220" s="277"/>
      <c r="J220" s="146" t="s">
        <v>183</v>
      </c>
      <c r="K220" s="147">
        <v>1</v>
      </c>
      <c r="L220" s="278"/>
      <c r="M220" s="277"/>
      <c r="N220" s="278">
        <f t="shared" si="28"/>
        <v>0</v>
      </c>
      <c r="O220" s="271"/>
      <c r="P220" s="271"/>
      <c r="Q220" s="271"/>
      <c r="R220" s="129"/>
      <c r="T220" s="228"/>
      <c r="U220" s="37"/>
      <c r="V220" s="29"/>
      <c r="W220" s="130"/>
      <c r="X220" s="130"/>
      <c r="Y220" s="130"/>
      <c r="Z220" s="130"/>
      <c r="AA220" s="131"/>
      <c r="AE220" s="144"/>
      <c r="AF220" s="144"/>
      <c r="AG220" s="145"/>
      <c r="AH220" s="276"/>
      <c r="AI220" s="277"/>
      <c r="AJ220" s="277"/>
      <c r="AK220" s="277"/>
      <c r="AL220" s="146"/>
      <c r="AM220" s="147"/>
      <c r="AN220" s="278"/>
      <c r="AO220" s="277"/>
      <c r="AP220" s="278"/>
      <c r="AQ220" s="271"/>
      <c r="AR220" s="271"/>
      <c r="AS220" s="271"/>
      <c r="AT220" s="14" t="s">
        <v>252</v>
      </c>
      <c r="AU220" s="14" t="s">
        <v>79</v>
      </c>
      <c r="AY220" s="14" t="s">
        <v>149</v>
      </c>
      <c r="BE220" s="132">
        <f t="shared" si="29"/>
        <v>0</v>
      </c>
      <c r="BF220" s="132">
        <f t="shared" si="30"/>
        <v>0</v>
      </c>
      <c r="BG220" s="132">
        <f t="shared" si="31"/>
        <v>0</v>
      </c>
      <c r="BH220" s="132">
        <f t="shared" si="32"/>
        <v>0</v>
      </c>
      <c r="BI220" s="132">
        <f t="shared" si="33"/>
        <v>0</v>
      </c>
      <c r="BJ220" s="14" t="s">
        <v>155</v>
      </c>
      <c r="BK220" s="132">
        <f t="shared" si="34"/>
        <v>0</v>
      </c>
      <c r="BL220" s="14" t="s">
        <v>154</v>
      </c>
      <c r="BM220" s="14" t="s">
        <v>538</v>
      </c>
    </row>
    <row r="221" spans="2:65" s="1" customFormat="1" ht="22.5" customHeight="1">
      <c r="B221" s="128"/>
      <c r="C221" s="144" t="s">
        <v>542</v>
      </c>
      <c r="D221" s="144" t="s">
        <v>252</v>
      </c>
      <c r="E221" s="145" t="s">
        <v>1525</v>
      </c>
      <c r="F221" s="276" t="s">
        <v>1526</v>
      </c>
      <c r="G221" s="277"/>
      <c r="H221" s="277"/>
      <c r="I221" s="277"/>
      <c r="J221" s="146" t="s">
        <v>183</v>
      </c>
      <c r="K221" s="147">
        <v>1</v>
      </c>
      <c r="L221" s="278"/>
      <c r="M221" s="277"/>
      <c r="N221" s="278">
        <f t="shared" si="28"/>
        <v>0</v>
      </c>
      <c r="O221" s="271"/>
      <c r="P221" s="271"/>
      <c r="Q221" s="271"/>
      <c r="R221" s="129"/>
      <c r="T221" s="228"/>
      <c r="U221" s="37"/>
      <c r="V221" s="29"/>
      <c r="W221" s="130"/>
      <c r="X221" s="130"/>
      <c r="Y221" s="130"/>
      <c r="Z221" s="130"/>
      <c r="AA221" s="131"/>
      <c r="AE221" s="144"/>
      <c r="AF221" s="144"/>
      <c r="AG221" s="145"/>
      <c r="AH221" s="276"/>
      <c r="AI221" s="277"/>
      <c r="AJ221" s="277"/>
      <c r="AK221" s="277"/>
      <c r="AL221" s="146"/>
      <c r="AM221" s="147"/>
      <c r="AN221" s="278"/>
      <c r="AO221" s="277"/>
      <c r="AP221" s="278"/>
      <c r="AQ221" s="271"/>
      <c r="AR221" s="271"/>
      <c r="AS221" s="271"/>
      <c r="AT221" s="14" t="s">
        <v>252</v>
      </c>
      <c r="AU221" s="14" t="s">
        <v>79</v>
      </c>
      <c r="AY221" s="14" t="s">
        <v>149</v>
      </c>
      <c r="BE221" s="132">
        <f t="shared" si="29"/>
        <v>0</v>
      </c>
      <c r="BF221" s="132">
        <f t="shared" si="30"/>
        <v>0</v>
      </c>
      <c r="BG221" s="132">
        <f t="shared" si="31"/>
        <v>0</v>
      </c>
      <c r="BH221" s="132">
        <f t="shared" si="32"/>
        <v>0</v>
      </c>
      <c r="BI221" s="132">
        <f t="shared" si="33"/>
        <v>0</v>
      </c>
      <c r="BJ221" s="14" t="s">
        <v>155</v>
      </c>
      <c r="BK221" s="132">
        <f t="shared" si="34"/>
        <v>0</v>
      </c>
      <c r="BL221" s="14" t="s">
        <v>154</v>
      </c>
      <c r="BM221" s="14" t="s">
        <v>542</v>
      </c>
    </row>
    <row r="222" spans="2:65" s="1" customFormat="1" ht="22.5" customHeight="1">
      <c r="B222" s="128"/>
      <c r="C222" s="144" t="s">
        <v>546</v>
      </c>
      <c r="D222" s="144" t="s">
        <v>252</v>
      </c>
      <c r="E222" s="145" t="s">
        <v>1527</v>
      </c>
      <c r="F222" s="276" t="s">
        <v>1528</v>
      </c>
      <c r="G222" s="277"/>
      <c r="H222" s="277"/>
      <c r="I222" s="277"/>
      <c r="J222" s="146" t="s">
        <v>183</v>
      </c>
      <c r="K222" s="147">
        <v>1</v>
      </c>
      <c r="L222" s="278"/>
      <c r="M222" s="277"/>
      <c r="N222" s="278">
        <f t="shared" si="28"/>
        <v>0</v>
      </c>
      <c r="O222" s="271"/>
      <c r="P222" s="271"/>
      <c r="Q222" s="271"/>
      <c r="R222" s="129"/>
      <c r="T222" s="228"/>
      <c r="U222" s="37"/>
      <c r="V222" s="29"/>
      <c r="W222" s="130"/>
      <c r="X222" s="130"/>
      <c r="Y222" s="130"/>
      <c r="Z222" s="130"/>
      <c r="AA222" s="131"/>
      <c r="AE222" s="144"/>
      <c r="AF222" s="144"/>
      <c r="AG222" s="145"/>
      <c r="AH222" s="276"/>
      <c r="AI222" s="277"/>
      <c r="AJ222" s="277"/>
      <c r="AK222" s="277"/>
      <c r="AL222" s="146"/>
      <c r="AM222" s="147"/>
      <c r="AN222" s="278"/>
      <c r="AO222" s="277"/>
      <c r="AP222" s="278"/>
      <c r="AQ222" s="271"/>
      <c r="AR222" s="271"/>
      <c r="AS222" s="271"/>
      <c r="AT222" s="14" t="s">
        <v>252</v>
      </c>
      <c r="AU222" s="14" t="s">
        <v>79</v>
      </c>
      <c r="AY222" s="14" t="s">
        <v>149</v>
      </c>
      <c r="BE222" s="132">
        <f t="shared" si="29"/>
        <v>0</v>
      </c>
      <c r="BF222" s="132">
        <f t="shared" si="30"/>
        <v>0</v>
      </c>
      <c r="BG222" s="132">
        <f t="shared" si="31"/>
        <v>0</v>
      </c>
      <c r="BH222" s="132">
        <f t="shared" si="32"/>
        <v>0</v>
      </c>
      <c r="BI222" s="132">
        <f t="shared" si="33"/>
        <v>0</v>
      </c>
      <c r="BJ222" s="14" t="s">
        <v>155</v>
      </c>
      <c r="BK222" s="132">
        <f t="shared" si="34"/>
        <v>0</v>
      </c>
      <c r="BL222" s="14" t="s">
        <v>154</v>
      </c>
      <c r="BM222" s="14" t="s">
        <v>546</v>
      </c>
    </row>
    <row r="223" spans="2:65" s="1" customFormat="1" ht="22.5" customHeight="1">
      <c r="B223" s="128"/>
      <c r="C223" s="144" t="s">
        <v>550</v>
      </c>
      <c r="D223" s="144" t="s">
        <v>252</v>
      </c>
      <c r="E223" s="145" t="s">
        <v>1529</v>
      </c>
      <c r="F223" s="276" t="s">
        <v>1530</v>
      </c>
      <c r="G223" s="277"/>
      <c r="H223" s="277"/>
      <c r="I223" s="277"/>
      <c r="J223" s="146" t="s">
        <v>183</v>
      </c>
      <c r="K223" s="147">
        <v>3</v>
      </c>
      <c r="L223" s="278"/>
      <c r="M223" s="277"/>
      <c r="N223" s="278">
        <f t="shared" si="28"/>
        <v>0</v>
      </c>
      <c r="O223" s="271"/>
      <c r="P223" s="271"/>
      <c r="Q223" s="271"/>
      <c r="R223" s="129"/>
      <c r="T223" s="228"/>
      <c r="U223" s="37"/>
      <c r="V223" s="29"/>
      <c r="W223" s="130"/>
      <c r="X223" s="130"/>
      <c r="Y223" s="130"/>
      <c r="Z223" s="130"/>
      <c r="AA223" s="131"/>
      <c r="AE223" s="144"/>
      <c r="AF223" s="144"/>
      <c r="AG223" s="145"/>
      <c r="AH223" s="276"/>
      <c r="AI223" s="277"/>
      <c r="AJ223" s="277"/>
      <c r="AK223" s="277"/>
      <c r="AL223" s="146"/>
      <c r="AM223" s="147"/>
      <c r="AN223" s="278"/>
      <c r="AO223" s="277"/>
      <c r="AP223" s="278"/>
      <c r="AQ223" s="271"/>
      <c r="AR223" s="271"/>
      <c r="AS223" s="271"/>
      <c r="AT223" s="14" t="s">
        <v>252</v>
      </c>
      <c r="AU223" s="14" t="s">
        <v>79</v>
      </c>
      <c r="AY223" s="14" t="s">
        <v>149</v>
      </c>
      <c r="BE223" s="132">
        <f t="shared" si="29"/>
        <v>0</v>
      </c>
      <c r="BF223" s="132">
        <f t="shared" si="30"/>
        <v>0</v>
      </c>
      <c r="BG223" s="132">
        <f t="shared" si="31"/>
        <v>0</v>
      </c>
      <c r="BH223" s="132">
        <f t="shared" si="32"/>
        <v>0</v>
      </c>
      <c r="BI223" s="132">
        <f t="shared" si="33"/>
        <v>0</v>
      </c>
      <c r="BJ223" s="14" t="s">
        <v>155</v>
      </c>
      <c r="BK223" s="132">
        <f t="shared" si="34"/>
        <v>0</v>
      </c>
      <c r="BL223" s="14" t="s">
        <v>154</v>
      </c>
      <c r="BM223" s="14" t="s">
        <v>550</v>
      </c>
    </row>
    <row r="224" spans="2:65" s="1" customFormat="1" ht="22.5" customHeight="1">
      <c r="B224" s="128"/>
      <c r="C224" s="139" t="s">
        <v>553</v>
      </c>
      <c r="D224" s="139" t="s">
        <v>150</v>
      </c>
      <c r="E224" s="140" t="s">
        <v>1427</v>
      </c>
      <c r="F224" s="270" t="s">
        <v>1428</v>
      </c>
      <c r="G224" s="271"/>
      <c r="H224" s="271"/>
      <c r="I224" s="271"/>
      <c r="J224" s="141" t="s">
        <v>1044</v>
      </c>
      <c r="K224" s="142">
        <v>30</v>
      </c>
      <c r="L224" s="272"/>
      <c r="M224" s="271"/>
      <c r="N224" s="272">
        <f t="shared" si="28"/>
        <v>0</v>
      </c>
      <c r="O224" s="271"/>
      <c r="P224" s="271"/>
      <c r="Q224" s="271"/>
      <c r="R224" s="129"/>
      <c r="T224" s="228"/>
      <c r="U224" s="37"/>
      <c r="V224" s="29"/>
      <c r="W224" s="130"/>
      <c r="X224" s="130"/>
      <c r="Y224" s="130"/>
      <c r="Z224" s="130"/>
      <c r="AA224" s="131"/>
      <c r="AE224" s="139"/>
      <c r="AF224" s="139"/>
      <c r="AG224" s="140"/>
      <c r="AH224" s="270"/>
      <c r="AI224" s="271"/>
      <c r="AJ224" s="271"/>
      <c r="AK224" s="271"/>
      <c r="AL224" s="141"/>
      <c r="AM224" s="142"/>
      <c r="AN224" s="272"/>
      <c r="AO224" s="271"/>
      <c r="AP224" s="272"/>
      <c r="AQ224" s="271"/>
      <c r="AR224" s="271"/>
      <c r="AS224" s="271"/>
      <c r="AT224" s="14" t="s">
        <v>150</v>
      </c>
      <c r="AU224" s="14" t="s">
        <v>79</v>
      </c>
      <c r="AY224" s="14" t="s">
        <v>149</v>
      </c>
      <c r="BE224" s="132">
        <f t="shared" si="29"/>
        <v>0</v>
      </c>
      <c r="BF224" s="132">
        <f t="shared" si="30"/>
        <v>0</v>
      </c>
      <c r="BG224" s="132">
        <f t="shared" si="31"/>
        <v>0</v>
      </c>
      <c r="BH224" s="132">
        <f t="shared" si="32"/>
        <v>0</v>
      </c>
      <c r="BI224" s="132">
        <f t="shared" si="33"/>
        <v>0</v>
      </c>
      <c r="BJ224" s="14" t="s">
        <v>155</v>
      </c>
      <c r="BK224" s="132">
        <f t="shared" si="34"/>
        <v>0</v>
      </c>
      <c r="BL224" s="14" t="s">
        <v>154</v>
      </c>
      <c r="BM224" s="14" t="s">
        <v>553</v>
      </c>
    </row>
    <row r="225" spans="2:65" s="1" customFormat="1" ht="22.5" customHeight="1">
      <c r="B225" s="128"/>
      <c r="C225" s="139" t="s">
        <v>556</v>
      </c>
      <c r="D225" s="139" t="s">
        <v>150</v>
      </c>
      <c r="E225" s="140" t="s">
        <v>1419</v>
      </c>
      <c r="F225" s="270" t="s">
        <v>1420</v>
      </c>
      <c r="G225" s="271"/>
      <c r="H225" s="271"/>
      <c r="I225" s="271"/>
      <c r="J225" s="141" t="s">
        <v>1044</v>
      </c>
      <c r="K225" s="142">
        <v>30</v>
      </c>
      <c r="L225" s="272"/>
      <c r="M225" s="271"/>
      <c r="N225" s="272">
        <f t="shared" si="28"/>
        <v>0</v>
      </c>
      <c r="O225" s="271"/>
      <c r="P225" s="271"/>
      <c r="Q225" s="271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270"/>
      <c r="AI225" s="271"/>
      <c r="AJ225" s="271"/>
      <c r="AK225" s="271"/>
      <c r="AL225" s="141"/>
      <c r="AM225" s="142"/>
      <c r="AN225" s="272"/>
      <c r="AO225" s="271"/>
      <c r="AP225" s="272"/>
      <c r="AQ225" s="271"/>
      <c r="AR225" s="271"/>
      <c r="AS225" s="271"/>
      <c r="AT225" s="14" t="s">
        <v>150</v>
      </c>
      <c r="AU225" s="14" t="s">
        <v>79</v>
      </c>
      <c r="AY225" s="14" t="s">
        <v>149</v>
      </c>
      <c r="BE225" s="132">
        <f t="shared" si="29"/>
        <v>0</v>
      </c>
      <c r="BF225" s="132">
        <f t="shared" si="30"/>
        <v>0</v>
      </c>
      <c r="BG225" s="132">
        <f t="shared" si="31"/>
        <v>0</v>
      </c>
      <c r="BH225" s="132">
        <f t="shared" si="32"/>
        <v>0</v>
      </c>
      <c r="BI225" s="132">
        <f t="shared" si="33"/>
        <v>0</v>
      </c>
      <c r="BJ225" s="14" t="s">
        <v>155</v>
      </c>
      <c r="BK225" s="132">
        <f t="shared" si="34"/>
        <v>0</v>
      </c>
      <c r="BL225" s="14" t="s">
        <v>154</v>
      </c>
      <c r="BM225" s="14" t="s">
        <v>556</v>
      </c>
    </row>
    <row r="226" spans="2:65" s="1" customFormat="1" ht="22.5" customHeight="1">
      <c r="B226" s="128"/>
      <c r="C226" s="139" t="s">
        <v>559</v>
      </c>
      <c r="D226" s="139" t="s">
        <v>150</v>
      </c>
      <c r="E226" s="140" t="s">
        <v>1531</v>
      </c>
      <c r="F226" s="270" t="s">
        <v>1532</v>
      </c>
      <c r="G226" s="271"/>
      <c r="H226" s="271"/>
      <c r="I226" s="271"/>
      <c r="J226" s="141" t="s">
        <v>266</v>
      </c>
      <c r="K226" s="142">
        <v>1800</v>
      </c>
      <c r="L226" s="272"/>
      <c r="M226" s="271"/>
      <c r="N226" s="272">
        <f t="shared" si="28"/>
        <v>0</v>
      </c>
      <c r="O226" s="271"/>
      <c r="P226" s="271"/>
      <c r="Q226" s="271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270"/>
      <c r="AI226" s="271"/>
      <c r="AJ226" s="271"/>
      <c r="AK226" s="271"/>
      <c r="AL226" s="141"/>
      <c r="AM226" s="142"/>
      <c r="AN226" s="272"/>
      <c r="AO226" s="271"/>
      <c r="AP226" s="272"/>
      <c r="AQ226" s="271"/>
      <c r="AR226" s="271"/>
      <c r="AS226" s="271"/>
      <c r="AT226" s="14" t="s">
        <v>150</v>
      </c>
      <c r="AU226" s="14" t="s">
        <v>79</v>
      </c>
      <c r="AY226" s="14" t="s">
        <v>149</v>
      </c>
      <c r="BE226" s="132">
        <f t="shared" si="29"/>
        <v>0</v>
      </c>
      <c r="BF226" s="132">
        <f t="shared" si="30"/>
        <v>0</v>
      </c>
      <c r="BG226" s="132">
        <f t="shared" si="31"/>
        <v>0</v>
      </c>
      <c r="BH226" s="132">
        <f t="shared" si="32"/>
        <v>0</v>
      </c>
      <c r="BI226" s="132">
        <f t="shared" si="33"/>
        <v>0</v>
      </c>
      <c r="BJ226" s="14" t="s">
        <v>155</v>
      </c>
      <c r="BK226" s="132">
        <f t="shared" si="34"/>
        <v>0</v>
      </c>
      <c r="BL226" s="14" t="s">
        <v>154</v>
      </c>
      <c r="BM226" s="14" t="s">
        <v>559</v>
      </c>
    </row>
    <row r="227" spans="2:65" s="1" customFormat="1" ht="22.5" customHeight="1">
      <c r="B227" s="128"/>
      <c r="C227" s="139" t="s">
        <v>562</v>
      </c>
      <c r="D227" s="139" t="s">
        <v>150</v>
      </c>
      <c r="E227" s="140" t="s">
        <v>1462</v>
      </c>
      <c r="F227" s="270" t="s">
        <v>1463</v>
      </c>
      <c r="G227" s="271"/>
      <c r="H227" s="271"/>
      <c r="I227" s="271"/>
      <c r="J227" s="141" t="s">
        <v>183</v>
      </c>
      <c r="K227" s="142">
        <v>18</v>
      </c>
      <c r="L227" s="272"/>
      <c r="M227" s="271"/>
      <c r="N227" s="272">
        <f t="shared" si="28"/>
        <v>0</v>
      </c>
      <c r="O227" s="271"/>
      <c r="P227" s="271"/>
      <c r="Q227" s="271"/>
      <c r="R227" s="129"/>
      <c r="T227" s="228"/>
      <c r="U227" s="37"/>
      <c r="V227" s="29"/>
      <c r="W227" s="130"/>
      <c r="X227" s="130"/>
      <c r="Y227" s="130"/>
      <c r="Z227" s="130"/>
      <c r="AA227" s="131"/>
      <c r="AE227" s="139"/>
      <c r="AF227" s="139"/>
      <c r="AG227" s="140"/>
      <c r="AH227" s="270"/>
      <c r="AI227" s="271"/>
      <c r="AJ227" s="271"/>
      <c r="AK227" s="271"/>
      <c r="AL227" s="141"/>
      <c r="AM227" s="142"/>
      <c r="AN227" s="272"/>
      <c r="AO227" s="271"/>
      <c r="AP227" s="272"/>
      <c r="AQ227" s="271"/>
      <c r="AR227" s="271"/>
      <c r="AS227" s="271"/>
      <c r="AT227" s="14" t="s">
        <v>150</v>
      </c>
      <c r="AU227" s="14" t="s">
        <v>79</v>
      </c>
      <c r="AY227" s="14" t="s">
        <v>149</v>
      </c>
      <c r="BE227" s="132">
        <f t="shared" si="29"/>
        <v>0</v>
      </c>
      <c r="BF227" s="132">
        <f t="shared" si="30"/>
        <v>0</v>
      </c>
      <c r="BG227" s="132">
        <f t="shared" si="31"/>
        <v>0</v>
      </c>
      <c r="BH227" s="132">
        <f t="shared" si="32"/>
        <v>0</v>
      </c>
      <c r="BI227" s="132">
        <f t="shared" si="33"/>
        <v>0</v>
      </c>
      <c r="BJ227" s="14" t="s">
        <v>155</v>
      </c>
      <c r="BK227" s="132">
        <f t="shared" si="34"/>
        <v>0</v>
      </c>
      <c r="BL227" s="14" t="s">
        <v>154</v>
      </c>
      <c r="BM227" s="14" t="s">
        <v>562</v>
      </c>
    </row>
    <row r="228" spans="2:65" s="1" customFormat="1" ht="22.5" customHeight="1">
      <c r="B228" s="128"/>
      <c r="C228" s="139" t="s">
        <v>565</v>
      </c>
      <c r="D228" s="139" t="s">
        <v>150</v>
      </c>
      <c r="E228" s="140" t="s">
        <v>1533</v>
      </c>
      <c r="F228" s="270" t="s">
        <v>1534</v>
      </c>
      <c r="G228" s="271"/>
      <c r="H228" s="271"/>
      <c r="I228" s="271"/>
      <c r="J228" s="141" t="s">
        <v>183</v>
      </c>
      <c r="K228" s="142">
        <v>14</v>
      </c>
      <c r="L228" s="272"/>
      <c r="M228" s="271"/>
      <c r="N228" s="272">
        <f t="shared" si="28"/>
        <v>0</v>
      </c>
      <c r="O228" s="271"/>
      <c r="P228" s="271"/>
      <c r="Q228" s="271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270"/>
      <c r="AI228" s="271"/>
      <c r="AJ228" s="271"/>
      <c r="AK228" s="271"/>
      <c r="AL228" s="141"/>
      <c r="AM228" s="142"/>
      <c r="AN228" s="272"/>
      <c r="AO228" s="271"/>
      <c r="AP228" s="272"/>
      <c r="AQ228" s="271"/>
      <c r="AR228" s="271"/>
      <c r="AS228" s="271"/>
      <c r="AT228" s="14" t="s">
        <v>150</v>
      </c>
      <c r="AU228" s="14" t="s">
        <v>79</v>
      </c>
      <c r="AY228" s="14" t="s">
        <v>149</v>
      </c>
      <c r="BE228" s="132">
        <f t="shared" si="29"/>
        <v>0</v>
      </c>
      <c r="BF228" s="132">
        <f t="shared" si="30"/>
        <v>0</v>
      </c>
      <c r="BG228" s="132">
        <f t="shared" si="31"/>
        <v>0</v>
      </c>
      <c r="BH228" s="132">
        <f t="shared" si="32"/>
        <v>0</v>
      </c>
      <c r="BI228" s="132">
        <f t="shared" si="33"/>
        <v>0</v>
      </c>
      <c r="BJ228" s="14" t="s">
        <v>155</v>
      </c>
      <c r="BK228" s="132">
        <f t="shared" si="34"/>
        <v>0</v>
      </c>
      <c r="BL228" s="14" t="s">
        <v>154</v>
      </c>
      <c r="BM228" s="14" t="s">
        <v>565</v>
      </c>
    </row>
    <row r="229" spans="2:65" s="1" customFormat="1" ht="22.5" customHeight="1">
      <c r="B229" s="128"/>
      <c r="C229" s="139" t="s">
        <v>568</v>
      </c>
      <c r="D229" s="139" t="s">
        <v>150</v>
      </c>
      <c r="E229" s="140" t="s">
        <v>1535</v>
      </c>
      <c r="F229" s="270" t="s">
        <v>1536</v>
      </c>
      <c r="G229" s="271"/>
      <c r="H229" s="271"/>
      <c r="I229" s="271"/>
      <c r="J229" s="141" t="s">
        <v>183</v>
      </c>
      <c r="K229" s="142">
        <v>4</v>
      </c>
      <c r="L229" s="272"/>
      <c r="M229" s="271"/>
      <c r="N229" s="272">
        <f t="shared" si="28"/>
        <v>0</v>
      </c>
      <c r="O229" s="271"/>
      <c r="P229" s="271"/>
      <c r="Q229" s="271"/>
      <c r="R229" s="129"/>
      <c r="T229" s="228"/>
      <c r="U229" s="37"/>
      <c r="V229" s="29"/>
      <c r="W229" s="130"/>
      <c r="X229" s="130"/>
      <c r="Y229" s="130"/>
      <c r="Z229" s="130"/>
      <c r="AA229" s="131"/>
      <c r="AE229" s="139"/>
      <c r="AF229" s="139"/>
      <c r="AG229" s="140"/>
      <c r="AH229" s="270"/>
      <c r="AI229" s="271"/>
      <c r="AJ229" s="271"/>
      <c r="AK229" s="271"/>
      <c r="AL229" s="141"/>
      <c r="AM229" s="142"/>
      <c r="AN229" s="272"/>
      <c r="AO229" s="271"/>
      <c r="AP229" s="272"/>
      <c r="AQ229" s="271"/>
      <c r="AR229" s="271"/>
      <c r="AS229" s="271"/>
      <c r="AT229" s="14" t="s">
        <v>150</v>
      </c>
      <c r="AU229" s="14" t="s">
        <v>79</v>
      </c>
      <c r="AY229" s="14" t="s">
        <v>149</v>
      </c>
      <c r="BE229" s="132">
        <f t="shared" si="29"/>
        <v>0</v>
      </c>
      <c r="BF229" s="132">
        <f t="shared" si="30"/>
        <v>0</v>
      </c>
      <c r="BG229" s="132">
        <f t="shared" si="31"/>
        <v>0</v>
      </c>
      <c r="BH229" s="132">
        <f t="shared" si="32"/>
        <v>0</v>
      </c>
      <c r="BI229" s="132">
        <f t="shared" si="33"/>
        <v>0</v>
      </c>
      <c r="BJ229" s="14" t="s">
        <v>155</v>
      </c>
      <c r="BK229" s="132">
        <f t="shared" si="34"/>
        <v>0</v>
      </c>
      <c r="BL229" s="14" t="s">
        <v>154</v>
      </c>
      <c r="BM229" s="14" t="s">
        <v>568</v>
      </c>
    </row>
    <row r="230" spans="2:65" s="1" customFormat="1" ht="22.5" customHeight="1">
      <c r="B230" s="128"/>
      <c r="C230" s="139" t="s">
        <v>571</v>
      </c>
      <c r="D230" s="139" t="s">
        <v>150</v>
      </c>
      <c r="E230" s="140" t="s">
        <v>1537</v>
      </c>
      <c r="F230" s="270" t="s">
        <v>1538</v>
      </c>
      <c r="G230" s="271"/>
      <c r="H230" s="271"/>
      <c r="I230" s="271"/>
      <c r="J230" s="141" t="s">
        <v>266</v>
      </c>
      <c r="K230" s="142">
        <v>1000</v>
      </c>
      <c r="L230" s="272"/>
      <c r="M230" s="271"/>
      <c r="N230" s="272">
        <f t="shared" si="28"/>
        <v>0</v>
      </c>
      <c r="O230" s="271"/>
      <c r="P230" s="271"/>
      <c r="Q230" s="271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270"/>
      <c r="AI230" s="271"/>
      <c r="AJ230" s="271"/>
      <c r="AK230" s="271"/>
      <c r="AL230" s="141"/>
      <c r="AM230" s="142"/>
      <c r="AN230" s="272"/>
      <c r="AO230" s="271"/>
      <c r="AP230" s="272"/>
      <c r="AQ230" s="271"/>
      <c r="AR230" s="271"/>
      <c r="AS230" s="271"/>
      <c r="AT230" s="14" t="s">
        <v>150</v>
      </c>
      <c r="AU230" s="14" t="s">
        <v>79</v>
      </c>
      <c r="AY230" s="14" t="s">
        <v>149</v>
      </c>
      <c r="BE230" s="132">
        <f t="shared" si="29"/>
        <v>0</v>
      </c>
      <c r="BF230" s="132">
        <f t="shared" si="30"/>
        <v>0</v>
      </c>
      <c r="BG230" s="132">
        <f t="shared" si="31"/>
        <v>0</v>
      </c>
      <c r="BH230" s="132">
        <f t="shared" si="32"/>
        <v>0</v>
      </c>
      <c r="BI230" s="132">
        <f t="shared" si="33"/>
        <v>0</v>
      </c>
      <c r="BJ230" s="14" t="s">
        <v>155</v>
      </c>
      <c r="BK230" s="132">
        <f t="shared" si="34"/>
        <v>0</v>
      </c>
      <c r="BL230" s="14" t="s">
        <v>154</v>
      </c>
      <c r="BM230" s="14" t="s">
        <v>571</v>
      </c>
    </row>
    <row r="231" spans="2:63" s="9" customFormat="1" ht="36.75" customHeight="1">
      <c r="B231" s="119"/>
      <c r="C231" s="136"/>
      <c r="D231" s="137" t="s">
        <v>1374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304">
        <f>BK231</f>
        <v>0</v>
      </c>
      <c r="O231" s="305"/>
      <c r="P231" s="305"/>
      <c r="Q231" s="305"/>
      <c r="R231" s="121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6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304"/>
      <c r="AQ231" s="305"/>
      <c r="AR231" s="305"/>
      <c r="AS231" s="305"/>
      <c r="AT231" s="126" t="s">
        <v>71</v>
      </c>
      <c r="AU231" s="126" t="s">
        <v>72</v>
      </c>
      <c r="AY231" s="125" t="s">
        <v>149</v>
      </c>
      <c r="BK231" s="127">
        <f>SUM(BK232:BK239)</f>
        <v>0</v>
      </c>
    </row>
    <row r="232" spans="2:65" s="1" customFormat="1" ht="22.5" customHeight="1">
      <c r="B232" s="128"/>
      <c r="C232" s="144" t="s">
        <v>574</v>
      </c>
      <c r="D232" s="144" t="s">
        <v>252</v>
      </c>
      <c r="E232" s="145" t="s">
        <v>1539</v>
      </c>
      <c r="F232" s="276" t="s">
        <v>1540</v>
      </c>
      <c r="G232" s="277"/>
      <c r="H232" s="277"/>
      <c r="I232" s="277"/>
      <c r="J232" s="146" t="s">
        <v>183</v>
      </c>
      <c r="K232" s="147">
        <v>2</v>
      </c>
      <c r="L232" s="278"/>
      <c r="M232" s="277"/>
      <c r="N232" s="278">
        <f aca="true" t="shared" si="35" ref="N232:N239">ROUND(L232*K232,2)</f>
        <v>0</v>
      </c>
      <c r="O232" s="271"/>
      <c r="P232" s="271"/>
      <c r="Q232" s="271"/>
      <c r="R232" s="129"/>
      <c r="T232" s="228"/>
      <c r="U232" s="37"/>
      <c r="V232" s="29"/>
      <c r="W232" s="130"/>
      <c r="X232" s="130"/>
      <c r="Y232" s="130"/>
      <c r="Z232" s="130"/>
      <c r="AA232" s="131"/>
      <c r="AE232" s="144"/>
      <c r="AF232" s="144"/>
      <c r="AG232" s="145"/>
      <c r="AH232" s="276"/>
      <c r="AI232" s="277"/>
      <c r="AJ232" s="277"/>
      <c r="AK232" s="277"/>
      <c r="AL232" s="146"/>
      <c r="AM232" s="147"/>
      <c r="AN232" s="278"/>
      <c r="AO232" s="277"/>
      <c r="AP232" s="278"/>
      <c r="AQ232" s="271"/>
      <c r="AR232" s="271"/>
      <c r="AS232" s="271"/>
      <c r="AT232" s="14" t="s">
        <v>252</v>
      </c>
      <c r="AU232" s="14" t="s">
        <v>79</v>
      </c>
      <c r="AY232" s="14" t="s">
        <v>149</v>
      </c>
      <c r="BE232" s="132">
        <f aca="true" t="shared" si="36" ref="BE232:BE239">IF(U232="základná",N232,0)</f>
        <v>0</v>
      </c>
      <c r="BF232" s="132">
        <f aca="true" t="shared" si="37" ref="BF232:BF239">IF(U232="znížená",N232,0)</f>
        <v>0</v>
      </c>
      <c r="BG232" s="132">
        <f aca="true" t="shared" si="38" ref="BG232:BG239">IF(U232="zákl. prenesená",N232,0)</f>
        <v>0</v>
      </c>
      <c r="BH232" s="132">
        <f aca="true" t="shared" si="39" ref="BH232:BH239">IF(U232="zníž. prenesená",N232,0)</f>
        <v>0</v>
      </c>
      <c r="BI232" s="132">
        <f aca="true" t="shared" si="40" ref="BI232:BI239">IF(U232="nulová",N232,0)</f>
        <v>0</v>
      </c>
      <c r="BJ232" s="14" t="s">
        <v>155</v>
      </c>
      <c r="BK232" s="132">
        <f aca="true" t="shared" si="41" ref="BK232:BK239">ROUND(L232*K232,2)</f>
        <v>0</v>
      </c>
      <c r="BL232" s="14" t="s">
        <v>154</v>
      </c>
      <c r="BM232" s="14" t="s">
        <v>574</v>
      </c>
    </row>
    <row r="233" spans="2:65" s="1" customFormat="1" ht="22.5" customHeight="1">
      <c r="B233" s="128"/>
      <c r="C233" s="144" t="s">
        <v>577</v>
      </c>
      <c r="D233" s="144" t="s">
        <v>252</v>
      </c>
      <c r="E233" s="145" t="s">
        <v>1541</v>
      </c>
      <c r="F233" s="276" t="s">
        <v>1542</v>
      </c>
      <c r="G233" s="277"/>
      <c r="H233" s="277"/>
      <c r="I233" s="277"/>
      <c r="J233" s="146" t="s">
        <v>183</v>
      </c>
      <c r="K233" s="147">
        <v>4</v>
      </c>
      <c r="L233" s="278"/>
      <c r="M233" s="277"/>
      <c r="N233" s="278">
        <f t="shared" si="35"/>
        <v>0</v>
      </c>
      <c r="O233" s="271"/>
      <c r="P233" s="271"/>
      <c r="Q233" s="271"/>
      <c r="R233" s="129"/>
      <c r="T233" s="228"/>
      <c r="U233" s="37"/>
      <c r="V233" s="29"/>
      <c r="W233" s="130"/>
      <c r="X233" s="130"/>
      <c r="Y233" s="130"/>
      <c r="Z233" s="130"/>
      <c r="AA233" s="131"/>
      <c r="AE233" s="144"/>
      <c r="AF233" s="144"/>
      <c r="AG233" s="145"/>
      <c r="AH233" s="276"/>
      <c r="AI233" s="277"/>
      <c r="AJ233" s="277"/>
      <c r="AK233" s="277"/>
      <c r="AL233" s="146"/>
      <c r="AM233" s="147"/>
      <c r="AN233" s="278"/>
      <c r="AO233" s="277"/>
      <c r="AP233" s="278"/>
      <c r="AQ233" s="271"/>
      <c r="AR233" s="271"/>
      <c r="AS233" s="271"/>
      <c r="AT233" s="14" t="s">
        <v>252</v>
      </c>
      <c r="AU233" s="14" t="s">
        <v>79</v>
      </c>
      <c r="AY233" s="14" t="s">
        <v>149</v>
      </c>
      <c r="BE233" s="132">
        <f t="shared" si="36"/>
        <v>0</v>
      </c>
      <c r="BF233" s="132">
        <f t="shared" si="37"/>
        <v>0</v>
      </c>
      <c r="BG233" s="132">
        <f t="shared" si="38"/>
        <v>0</v>
      </c>
      <c r="BH233" s="132">
        <f t="shared" si="39"/>
        <v>0</v>
      </c>
      <c r="BI233" s="132">
        <f t="shared" si="40"/>
        <v>0</v>
      </c>
      <c r="BJ233" s="14" t="s">
        <v>155</v>
      </c>
      <c r="BK233" s="132">
        <f t="shared" si="41"/>
        <v>0</v>
      </c>
      <c r="BL233" s="14" t="s">
        <v>154</v>
      </c>
      <c r="BM233" s="14" t="s">
        <v>577</v>
      </c>
    </row>
    <row r="234" spans="2:65" s="1" customFormat="1" ht="22.5" customHeight="1">
      <c r="B234" s="128"/>
      <c r="C234" s="144" t="s">
        <v>580</v>
      </c>
      <c r="D234" s="144" t="s">
        <v>252</v>
      </c>
      <c r="E234" s="145" t="s">
        <v>1543</v>
      </c>
      <c r="F234" s="276" t="s">
        <v>1544</v>
      </c>
      <c r="G234" s="277"/>
      <c r="H234" s="277"/>
      <c r="I234" s="277"/>
      <c r="J234" s="146" t="s">
        <v>266</v>
      </c>
      <c r="K234" s="147">
        <v>40</v>
      </c>
      <c r="L234" s="278"/>
      <c r="M234" s="277"/>
      <c r="N234" s="278">
        <f t="shared" si="35"/>
        <v>0</v>
      </c>
      <c r="O234" s="271"/>
      <c r="P234" s="271"/>
      <c r="Q234" s="271"/>
      <c r="R234" s="129"/>
      <c r="T234" s="228"/>
      <c r="U234" s="37"/>
      <c r="V234" s="29"/>
      <c r="W234" s="130"/>
      <c r="X234" s="130"/>
      <c r="Y234" s="130"/>
      <c r="Z234" s="130"/>
      <c r="AA234" s="131"/>
      <c r="AE234" s="144"/>
      <c r="AF234" s="144"/>
      <c r="AG234" s="145"/>
      <c r="AH234" s="276"/>
      <c r="AI234" s="277"/>
      <c r="AJ234" s="277"/>
      <c r="AK234" s="277"/>
      <c r="AL234" s="146"/>
      <c r="AM234" s="147"/>
      <c r="AN234" s="278"/>
      <c r="AO234" s="277"/>
      <c r="AP234" s="278"/>
      <c r="AQ234" s="271"/>
      <c r="AR234" s="271"/>
      <c r="AS234" s="271"/>
      <c r="AT234" s="14" t="s">
        <v>252</v>
      </c>
      <c r="AU234" s="14" t="s">
        <v>79</v>
      </c>
      <c r="AY234" s="14" t="s">
        <v>149</v>
      </c>
      <c r="BE234" s="132">
        <f t="shared" si="36"/>
        <v>0</v>
      </c>
      <c r="BF234" s="132">
        <f t="shared" si="37"/>
        <v>0</v>
      </c>
      <c r="BG234" s="132">
        <f t="shared" si="38"/>
        <v>0</v>
      </c>
      <c r="BH234" s="132">
        <f t="shared" si="39"/>
        <v>0</v>
      </c>
      <c r="BI234" s="132">
        <f t="shared" si="40"/>
        <v>0</v>
      </c>
      <c r="BJ234" s="14" t="s">
        <v>155</v>
      </c>
      <c r="BK234" s="132">
        <f t="shared" si="41"/>
        <v>0</v>
      </c>
      <c r="BL234" s="14" t="s">
        <v>154</v>
      </c>
      <c r="BM234" s="14" t="s">
        <v>580</v>
      </c>
    </row>
    <row r="235" spans="2:65" s="1" customFormat="1" ht="22.5" customHeight="1">
      <c r="B235" s="128"/>
      <c r="C235" s="144" t="s">
        <v>583</v>
      </c>
      <c r="D235" s="144" t="s">
        <v>252</v>
      </c>
      <c r="E235" s="145" t="s">
        <v>1545</v>
      </c>
      <c r="F235" s="276" t="s">
        <v>1546</v>
      </c>
      <c r="G235" s="277"/>
      <c r="H235" s="277"/>
      <c r="I235" s="277"/>
      <c r="J235" s="146" t="s">
        <v>266</v>
      </c>
      <c r="K235" s="147">
        <v>40</v>
      </c>
      <c r="L235" s="278"/>
      <c r="M235" s="277"/>
      <c r="N235" s="278">
        <f t="shared" si="35"/>
        <v>0</v>
      </c>
      <c r="O235" s="271"/>
      <c r="P235" s="271"/>
      <c r="Q235" s="271"/>
      <c r="R235" s="129"/>
      <c r="T235" s="228"/>
      <c r="U235" s="37"/>
      <c r="V235" s="29"/>
      <c r="W235" s="130"/>
      <c r="X235" s="130"/>
      <c r="Y235" s="130"/>
      <c r="Z235" s="130"/>
      <c r="AA235" s="131"/>
      <c r="AE235" s="144"/>
      <c r="AF235" s="144"/>
      <c r="AG235" s="145"/>
      <c r="AH235" s="276"/>
      <c r="AI235" s="277"/>
      <c r="AJ235" s="277"/>
      <c r="AK235" s="277"/>
      <c r="AL235" s="146"/>
      <c r="AM235" s="147"/>
      <c r="AN235" s="278"/>
      <c r="AO235" s="277"/>
      <c r="AP235" s="278"/>
      <c r="AQ235" s="271"/>
      <c r="AR235" s="271"/>
      <c r="AS235" s="271"/>
      <c r="AT235" s="14" t="s">
        <v>252</v>
      </c>
      <c r="AU235" s="14" t="s">
        <v>79</v>
      </c>
      <c r="AY235" s="14" t="s">
        <v>149</v>
      </c>
      <c r="BE235" s="132">
        <f t="shared" si="36"/>
        <v>0</v>
      </c>
      <c r="BF235" s="132">
        <f t="shared" si="37"/>
        <v>0</v>
      </c>
      <c r="BG235" s="132">
        <f t="shared" si="38"/>
        <v>0</v>
      </c>
      <c r="BH235" s="132">
        <f t="shared" si="39"/>
        <v>0</v>
      </c>
      <c r="BI235" s="132">
        <f t="shared" si="40"/>
        <v>0</v>
      </c>
      <c r="BJ235" s="14" t="s">
        <v>155</v>
      </c>
      <c r="BK235" s="132">
        <f t="shared" si="41"/>
        <v>0</v>
      </c>
      <c r="BL235" s="14" t="s">
        <v>154</v>
      </c>
      <c r="BM235" s="14" t="s">
        <v>583</v>
      </c>
    </row>
    <row r="236" spans="2:65" s="1" customFormat="1" ht="22.5" customHeight="1">
      <c r="B236" s="128"/>
      <c r="C236" s="139" t="s">
        <v>586</v>
      </c>
      <c r="D236" s="139" t="s">
        <v>150</v>
      </c>
      <c r="E236" s="140" t="s">
        <v>1547</v>
      </c>
      <c r="F236" s="270" t="s">
        <v>1548</v>
      </c>
      <c r="G236" s="271"/>
      <c r="H236" s="271"/>
      <c r="I236" s="271"/>
      <c r="J236" s="141" t="s">
        <v>183</v>
      </c>
      <c r="K236" s="142">
        <v>3</v>
      </c>
      <c r="L236" s="272"/>
      <c r="M236" s="271"/>
      <c r="N236" s="272">
        <f t="shared" si="35"/>
        <v>0</v>
      </c>
      <c r="O236" s="271"/>
      <c r="P236" s="271"/>
      <c r="Q236" s="271"/>
      <c r="R236" s="129"/>
      <c r="T236" s="228"/>
      <c r="U236" s="37"/>
      <c r="V236" s="29"/>
      <c r="W236" s="130"/>
      <c r="X236" s="130"/>
      <c r="Y236" s="130"/>
      <c r="Z236" s="130"/>
      <c r="AA236" s="131"/>
      <c r="AE236" s="139"/>
      <c r="AF236" s="139"/>
      <c r="AG236" s="140"/>
      <c r="AH236" s="270"/>
      <c r="AI236" s="271"/>
      <c r="AJ236" s="271"/>
      <c r="AK236" s="271"/>
      <c r="AL236" s="141"/>
      <c r="AM236" s="142"/>
      <c r="AN236" s="272"/>
      <c r="AO236" s="271"/>
      <c r="AP236" s="272"/>
      <c r="AQ236" s="271"/>
      <c r="AR236" s="271"/>
      <c r="AS236" s="271"/>
      <c r="AT236" s="14" t="s">
        <v>150</v>
      </c>
      <c r="AU236" s="14" t="s">
        <v>79</v>
      </c>
      <c r="AY236" s="14" t="s">
        <v>149</v>
      </c>
      <c r="BE236" s="132">
        <f t="shared" si="36"/>
        <v>0</v>
      </c>
      <c r="BF236" s="132">
        <f t="shared" si="37"/>
        <v>0</v>
      </c>
      <c r="BG236" s="132">
        <f t="shared" si="38"/>
        <v>0</v>
      </c>
      <c r="BH236" s="132">
        <f t="shared" si="39"/>
        <v>0</v>
      </c>
      <c r="BI236" s="132">
        <f t="shared" si="40"/>
        <v>0</v>
      </c>
      <c r="BJ236" s="14" t="s">
        <v>155</v>
      </c>
      <c r="BK236" s="132">
        <f t="shared" si="41"/>
        <v>0</v>
      </c>
      <c r="BL236" s="14" t="s">
        <v>154</v>
      </c>
      <c r="BM236" s="14" t="s">
        <v>586</v>
      </c>
    </row>
    <row r="237" spans="2:65" s="1" customFormat="1" ht="22.5" customHeight="1">
      <c r="B237" s="128"/>
      <c r="C237" s="139" t="s">
        <v>589</v>
      </c>
      <c r="D237" s="139" t="s">
        <v>150</v>
      </c>
      <c r="E237" s="140" t="s">
        <v>1549</v>
      </c>
      <c r="F237" s="270" t="s">
        <v>1550</v>
      </c>
      <c r="G237" s="271"/>
      <c r="H237" s="271"/>
      <c r="I237" s="271"/>
      <c r="J237" s="141" t="s">
        <v>183</v>
      </c>
      <c r="K237" s="142">
        <v>4</v>
      </c>
      <c r="L237" s="272"/>
      <c r="M237" s="271"/>
      <c r="N237" s="272">
        <f t="shared" si="35"/>
        <v>0</v>
      </c>
      <c r="O237" s="271"/>
      <c r="P237" s="271"/>
      <c r="Q237" s="271"/>
      <c r="R237" s="129"/>
      <c r="T237" s="228"/>
      <c r="U237" s="37"/>
      <c r="V237" s="29"/>
      <c r="W237" s="130"/>
      <c r="X237" s="130"/>
      <c r="Y237" s="130"/>
      <c r="Z237" s="130"/>
      <c r="AA237" s="131"/>
      <c r="AE237" s="139"/>
      <c r="AF237" s="139"/>
      <c r="AG237" s="140"/>
      <c r="AH237" s="270"/>
      <c r="AI237" s="271"/>
      <c r="AJ237" s="271"/>
      <c r="AK237" s="271"/>
      <c r="AL237" s="141"/>
      <c r="AM237" s="142"/>
      <c r="AN237" s="272"/>
      <c r="AO237" s="271"/>
      <c r="AP237" s="272"/>
      <c r="AQ237" s="271"/>
      <c r="AR237" s="271"/>
      <c r="AS237" s="271"/>
      <c r="AT237" s="14" t="s">
        <v>150</v>
      </c>
      <c r="AU237" s="14" t="s">
        <v>79</v>
      </c>
      <c r="AY237" s="14" t="s">
        <v>149</v>
      </c>
      <c r="BE237" s="132">
        <f t="shared" si="36"/>
        <v>0</v>
      </c>
      <c r="BF237" s="132">
        <f t="shared" si="37"/>
        <v>0</v>
      </c>
      <c r="BG237" s="132">
        <f t="shared" si="38"/>
        <v>0</v>
      </c>
      <c r="BH237" s="132">
        <f t="shared" si="39"/>
        <v>0</v>
      </c>
      <c r="BI237" s="132">
        <f t="shared" si="40"/>
        <v>0</v>
      </c>
      <c r="BJ237" s="14" t="s">
        <v>155</v>
      </c>
      <c r="BK237" s="132">
        <f t="shared" si="41"/>
        <v>0</v>
      </c>
      <c r="BL237" s="14" t="s">
        <v>154</v>
      </c>
      <c r="BM237" s="14" t="s">
        <v>589</v>
      </c>
    </row>
    <row r="238" spans="2:65" s="1" customFormat="1" ht="22.5" customHeight="1">
      <c r="B238" s="128"/>
      <c r="C238" s="139" t="s">
        <v>592</v>
      </c>
      <c r="D238" s="139" t="s">
        <v>150</v>
      </c>
      <c r="E238" s="140" t="s">
        <v>1429</v>
      </c>
      <c r="F238" s="270" t="s">
        <v>1430</v>
      </c>
      <c r="G238" s="271"/>
      <c r="H238" s="271"/>
      <c r="I238" s="271"/>
      <c r="J238" s="141" t="s">
        <v>1044</v>
      </c>
      <c r="K238" s="142">
        <v>5</v>
      </c>
      <c r="L238" s="272"/>
      <c r="M238" s="271"/>
      <c r="N238" s="272">
        <f t="shared" si="35"/>
        <v>0</v>
      </c>
      <c r="O238" s="271"/>
      <c r="P238" s="271"/>
      <c r="Q238" s="271"/>
      <c r="R238" s="129"/>
      <c r="T238" s="228"/>
      <c r="U238" s="37"/>
      <c r="V238" s="29"/>
      <c r="W238" s="130"/>
      <c r="X238" s="130"/>
      <c r="Y238" s="130"/>
      <c r="Z238" s="130"/>
      <c r="AA238" s="131"/>
      <c r="AE238" s="139"/>
      <c r="AF238" s="139"/>
      <c r="AG238" s="140"/>
      <c r="AH238" s="270"/>
      <c r="AI238" s="271"/>
      <c r="AJ238" s="271"/>
      <c r="AK238" s="271"/>
      <c r="AL238" s="141"/>
      <c r="AM238" s="142"/>
      <c r="AN238" s="272"/>
      <c r="AO238" s="271"/>
      <c r="AP238" s="272"/>
      <c r="AQ238" s="271"/>
      <c r="AR238" s="271"/>
      <c r="AS238" s="271"/>
      <c r="AT238" s="14" t="s">
        <v>150</v>
      </c>
      <c r="AU238" s="14" t="s">
        <v>79</v>
      </c>
      <c r="AY238" s="14" t="s">
        <v>149</v>
      </c>
      <c r="BE238" s="132">
        <f t="shared" si="36"/>
        <v>0</v>
      </c>
      <c r="BF238" s="132">
        <f t="shared" si="37"/>
        <v>0</v>
      </c>
      <c r="BG238" s="132">
        <f t="shared" si="38"/>
        <v>0</v>
      </c>
      <c r="BH238" s="132">
        <f t="shared" si="39"/>
        <v>0</v>
      </c>
      <c r="BI238" s="132">
        <f t="shared" si="40"/>
        <v>0</v>
      </c>
      <c r="BJ238" s="14" t="s">
        <v>155</v>
      </c>
      <c r="BK238" s="132">
        <f t="shared" si="41"/>
        <v>0</v>
      </c>
      <c r="BL238" s="14" t="s">
        <v>154</v>
      </c>
      <c r="BM238" s="14" t="s">
        <v>592</v>
      </c>
    </row>
    <row r="239" spans="2:65" s="1" customFormat="1" ht="22.5" customHeight="1">
      <c r="B239" s="128"/>
      <c r="C239" s="139" t="s">
        <v>595</v>
      </c>
      <c r="D239" s="139" t="s">
        <v>150</v>
      </c>
      <c r="E239" s="140" t="s">
        <v>1551</v>
      </c>
      <c r="F239" s="270" t="s">
        <v>1552</v>
      </c>
      <c r="G239" s="271"/>
      <c r="H239" s="271"/>
      <c r="I239" s="271"/>
      <c r="J239" s="141" t="s">
        <v>1044</v>
      </c>
      <c r="K239" s="142">
        <v>10</v>
      </c>
      <c r="L239" s="272"/>
      <c r="M239" s="271"/>
      <c r="N239" s="272">
        <f t="shared" si="35"/>
        <v>0</v>
      </c>
      <c r="O239" s="271"/>
      <c r="P239" s="271"/>
      <c r="Q239" s="271"/>
      <c r="R239" s="129"/>
      <c r="T239" s="228"/>
      <c r="U239" s="37"/>
      <c r="V239" s="29"/>
      <c r="W239" s="130"/>
      <c r="X239" s="130"/>
      <c r="Y239" s="130"/>
      <c r="Z239" s="130"/>
      <c r="AA239" s="131"/>
      <c r="AE239" s="139"/>
      <c r="AF239" s="139"/>
      <c r="AG239" s="140"/>
      <c r="AH239" s="270"/>
      <c r="AI239" s="271"/>
      <c r="AJ239" s="271"/>
      <c r="AK239" s="271"/>
      <c r="AL239" s="141"/>
      <c r="AM239" s="142"/>
      <c r="AN239" s="272"/>
      <c r="AO239" s="271"/>
      <c r="AP239" s="272"/>
      <c r="AQ239" s="271"/>
      <c r="AR239" s="271"/>
      <c r="AS239" s="271"/>
      <c r="AT239" s="14" t="s">
        <v>150</v>
      </c>
      <c r="AU239" s="14" t="s">
        <v>79</v>
      </c>
      <c r="AY239" s="14" t="s">
        <v>149</v>
      </c>
      <c r="BE239" s="132">
        <f t="shared" si="36"/>
        <v>0</v>
      </c>
      <c r="BF239" s="132">
        <f t="shared" si="37"/>
        <v>0</v>
      </c>
      <c r="BG239" s="132">
        <f t="shared" si="38"/>
        <v>0</v>
      </c>
      <c r="BH239" s="132">
        <f t="shared" si="39"/>
        <v>0</v>
      </c>
      <c r="BI239" s="132">
        <f t="shared" si="40"/>
        <v>0</v>
      </c>
      <c r="BJ239" s="14" t="s">
        <v>155</v>
      </c>
      <c r="BK239" s="132">
        <f t="shared" si="41"/>
        <v>0</v>
      </c>
      <c r="BL239" s="14" t="s">
        <v>154</v>
      </c>
      <c r="BM239" s="14" t="s">
        <v>595</v>
      </c>
    </row>
    <row r="240" spans="2:63" s="9" customFormat="1" ht="36.75" customHeight="1">
      <c r="B240" s="119"/>
      <c r="C240" s="136"/>
      <c r="D240" s="137" t="s">
        <v>1375</v>
      </c>
      <c r="E240" s="137"/>
      <c r="F240" s="137"/>
      <c r="G240" s="137"/>
      <c r="H240" s="137"/>
      <c r="I240" s="137"/>
      <c r="J240" s="137"/>
      <c r="K240" s="137"/>
      <c r="L240" s="137"/>
      <c r="M240" s="137"/>
      <c r="N240" s="304">
        <f>BK240</f>
        <v>0</v>
      </c>
      <c r="O240" s="305"/>
      <c r="P240" s="305"/>
      <c r="Q240" s="305"/>
      <c r="R240" s="121"/>
      <c r="S240" s="1"/>
      <c r="T240" s="228"/>
      <c r="U240" s="37"/>
      <c r="V240" s="29"/>
      <c r="W240" s="130"/>
      <c r="X240" s="130"/>
      <c r="Y240" s="130"/>
      <c r="Z240" s="130"/>
      <c r="AA240" s="131"/>
      <c r="AB240" s="1"/>
      <c r="AC240" s="1"/>
      <c r="AD240" s="1"/>
      <c r="AE240" s="136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304"/>
      <c r="AQ240" s="305"/>
      <c r="AR240" s="305"/>
      <c r="AS240" s="305"/>
      <c r="AT240" s="126" t="s">
        <v>71</v>
      </c>
      <c r="AU240" s="126" t="s">
        <v>72</v>
      </c>
      <c r="AY240" s="125" t="s">
        <v>149</v>
      </c>
      <c r="BK240" s="127">
        <f>SUM(BK241:BK250)</f>
        <v>0</v>
      </c>
    </row>
    <row r="241" spans="2:65" s="1" customFormat="1" ht="22.5" customHeight="1">
      <c r="B241" s="128"/>
      <c r="C241" s="144" t="s">
        <v>598</v>
      </c>
      <c r="D241" s="144" t="s">
        <v>252</v>
      </c>
      <c r="E241" s="145" t="s">
        <v>1553</v>
      </c>
      <c r="F241" s="276" t="s">
        <v>1554</v>
      </c>
      <c r="G241" s="277"/>
      <c r="H241" s="277"/>
      <c r="I241" s="277"/>
      <c r="J241" s="146" t="s">
        <v>210</v>
      </c>
      <c r="K241" s="147">
        <v>1</v>
      </c>
      <c r="L241" s="278"/>
      <c r="M241" s="277"/>
      <c r="N241" s="278">
        <f aca="true" t="shared" si="42" ref="N241:N250">ROUND(L241*K241,2)</f>
        <v>0</v>
      </c>
      <c r="O241" s="271"/>
      <c r="P241" s="271"/>
      <c r="Q241" s="271"/>
      <c r="R241" s="129"/>
      <c r="T241" s="228"/>
      <c r="U241" s="37"/>
      <c r="V241" s="29"/>
      <c r="W241" s="130"/>
      <c r="X241" s="130"/>
      <c r="Y241" s="130"/>
      <c r="Z241" s="130"/>
      <c r="AA241" s="131"/>
      <c r="AE241" s="144"/>
      <c r="AF241" s="144"/>
      <c r="AG241" s="145"/>
      <c r="AH241" s="276"/>
      <c r="AI241" s="277"/>
      <c r="AJ241" s="277"/>
      <c r="AK241" s="277"/>
      <c r="AL241" s="146"/>
      <c r="AM241" s="147"/>
      <c r="AN241" s="278"/>
      <c r="AO241" s="277"/>
      <c r="AP241" s="278"/>
      <c r="AQ241" s="271"/>
      <c r="AR241" s="271"/>
      <c r="AS241" s="271"/>
      <c r="AT241" s="14" t="s">
        <v>252</v>
      </c>
      <c r="AU241" s="14" t="s">
        <v>79</v>
      </c>
      <c r="AY241" s="14" t="s">
        <v>149</v>
      </c>
      <c r="BE241" s="132">
        <f aca="true" t="shared" si="43" ref="BE241:BE250">IF(U241="základná",N241,0)</f>
        <v>0</v>
      </c>
      <c r="BF241" s="132">
        <f aca="true" t="shared" si="44" ref="BF241:BF250">IF(U241="znížená",N241,0)</f>
        <v>0</v>
      </c>
      <c r="BG241" s="132">
        <f aca="true" t="shared" si="45" ref="BG241:BG250">IF(U241="zákl. prenesená",N241,0)</f>
        <v>0</v>
      </c>
      <c r="BH241" s="132">
        <f aca="true" t="shared" si="46" ref="BH241:BH250">IF(U241="zníž. prenesená",N241,0)</f>
        <v>0</v>
      </c>
      <c r="BI241" s="132">
        <f aca="true" t="shared" si="47" ref="BI241:BI250">IF(U241="nulová",N241,0)</f>
        <v>0</v>
      </c>
      <c r="BJ241" s="14" t="s">
        <v>155</v>
      </c>
      <c r="BK241" s="132">
        <f aca="true" t="shared" si="48" ref="BK241:BK250">ROUND(L241*K241,2)</f>
        <v>0</v>
      </c>
      <c r="BL241" s="14" t="s">
        <v>154</v>
      </c>
      <c r="BM241" s="14" t="s">
        <v>598</v>
      </c>
    </row>
    <row r="242" spans="2:65" s="1" customFormat="1" ht="22.5" customHeight="1">
      <c r="B242" s="128"/>
      <c r="C242" s="144" t="s">
        <v>601</v>
      </c>
      <c r="D242" s="144" t="s">
        <v>252</v>
      </c>
      <c r="E242" s="145" t="s">
        <v>1555</v>
      </c>
      <c r="F242" s="276" t="s">
        <v>1556</v>
      </c>
      <c r="G242" s="277"/>
      <c r="H242" s="277"/>
      <c r="I242" s="277"/>
      <c r="J242" s="146" t="s">
        <v>183</v>
      </c>
      <c r="K242" s="147">
        <v>1</v>
      </c>
      <c r="L242" s="278"/>
      <c r="M242" s="277"/>
      <c r="N242" s="278">
        <f t="shared" si="42"/>
        <v>0</v>
      </c>
      <c r="O242" s="271"/>
      <c r="P242" s="271"/>
      <c r="Q242" s="271"/>
      <c r="R242" s="129"/>
      <c r="T242" s="228"/>
      <c r="U242" s="37"/>
      <c r="V242" s="29"/>
      <c r="W242" s="130"/>
      <c r="X242" s="130"/>
      <c r="Y242" s="130"/>
      <c r="Z242" s="130"/>
      <c r="AA242" s="131"/>
      <c r="AE242" s="144"/>
      <c r="AF242" s="144"/>
      <c r="AG242" s="145"/>
      <c r="AH242" s="276"/>
      <c r="AI242" s="277"/>
      <c r="AJ242" s="277"/>
      <c r="AK242" s="277"/>
      <c r="AL242" s="146"/>
      <c r="AM242" s="147"/>
      <c r="AN242" s="278"/>
      <c r="AO242" s="277"/>
      <c r="AP242" s="278"/>
      <c r="AQ242" s="271"/>
      <c r="AR242" s="271"/>
      <c r="AS242" s="271"/>
      <c r="AT242" s="14" t="s">
        <v>252</v>
      </c>
      <c r="AU242" s="14" t="s">
        <v>79</v>
      </c>
      <c r="AY242" s="14" t="s">
        <v>149</v>
      </c>
      <c r="BE242" s="132">
        <f t="shared" si="43"/>
        <v>0</v>
      </c>
      <c r="BF242" s="132">
        <f t="shared" si="44"/>
        <v>0</v>
      </c>
      <c r="BG242" s="132">
        <f t="shared" si="45"/>
        <v>0</v>
      </c>
      <c r="BH242" s="132">
        <f t="shared" si="46"/>
        <v>0</v>
      </c>
      <c r="BI242" s="132">
        <f t="shared" si="47"/>
        <v>0</v>
      </c>
      <c r="BJ242" s="14" t="s">
        <v>155</v>
      </c>
      <c r="BK242" s="132">
        <f t="shared" si="48"/>
        <v>0</v>
      </c>
      <c r="BL242" s="14" t="s">
        <v>154</v>
      </c>
      <c r="BM242" s="14" t="s">
        <v>601</v>
      </c>
    </row>
    <row r="243" spans="2:65" s="1" customFormat="1" ht="31.5" customHeight="1">
      <c r="B243" s="128"/>
      <c r="C243" s="144" t="s">
        <v>604</v>
      </c>
      <c r="D243" s="144" t="s">
        <v>252</v>
      </c>
      <c r="E243" s="145" t="s">
        <v>1557</v>
      </c>
      <c r="F243" s="276" t="s">
        <v>1558</v>
      </c>
      <c r="G243" s="277"/>
      <c r="H243" s="277"/>
      <c r="I243" s="277"/>
      <c r="J243" s="146" t="s">
        <v>809</v>
      </c>
      <c r="K243" s="147">
        <v>50</v>
      </c>
      <c r="L243" s="278"/>
      <c r="M243" s="277"/>
      <c r="N243" s="278">
        <f t="shared" si="42"/>
        <v>0</v>
      </c>
      <c r="O243" s="271"/>
      <c r="P243" s="271"/>
      <c r="Q243" s="271"/>
      <c r="R243" s="129"/>
      <c r="T243" s="228"/>
      <c r="U243" s="37"/>
      <c r="V243" s="29"/>
      <c r="W243" s="130"/>
      <c r="X243" s="130"/>
      <c r="Y243" s="130"/>
      <c r="Z243" s="130"/>
      <c r="AA243" s="131"/>
      <c r="AE243" s="144"/>
      <c r="AF243" s="144"/>
      <c r="AG243" s="145"/>
      <c r="AH243" s="276"/>
      <c r="AI243" s="277"/>
      <c r="AJ243" s="277"/>
      <c r="AK243" s="277"/>
      <c r="AL243" s="146"/>
      <c r="AM243" s="147"/>
      <c r="AN243" s="278"/>
      <c r="AO243" s="277"/>
      <c r="AP243" s="278"/>
      <c r="AQ243" s="271"/>
      <c r="AR243" s="271"/>
      <c r="AS243" s="271"/>
      <c r="AT243" s="14" t="s">
        <v>252</v>
      </c>
      <c r="AU243" s="14" t="s">
        <v>79</v>
      </c>
      <c r="AY243" s="14" t="s">
        <v>149</v>
      </c>
      <c r="BE243" s="132">
        <f t="shared" si="43"/>
        <v>0</v>
      </c>
      <c r="BF243" s="132">
        <f t="shared" si="44"/>
        <v>0</v>
      </c>
      <c r="BG243" s="132">
        <f t="shared" si="45"/>
        <v>0</v>
      </c>
      <c r="BH243" s="132">
        <f t="shared" si="46"/>
        <v>0</v>
      </c>
      <c r="BI243" s="132">
        <f t="shared" si="47"/>
        <v>0</v>
      </c>
      <c r="BJ243" s="14" t="s">
        <v>155</v>
      </c>
      <c r="BK243" s="132">
        <f t="shared" si="48"/>
        <v>0</v>
      </c>
      <c r="BL243" s="14" t="s">
        <v>154</v>
      </c>
      <c r="BM243" s="14" t="s">
        <v>604</v>
      </c>
    </row>
    <row r="244" spans="2:65" s="1" customFormat="1" ht="22.5" customHeight="1">
      <c r="B244" s="128"/>
      <c r="C244" s="144" t="s">
        <v>607</v>
      </c>
      <c r="D244" s="144" t="s">
        <v>252</v>
      </c>
      <c r="E244" s="145" t="s">
        <v>1559</v>
      </c>
      <c r="F244" s="276" t="s">
        <v>1608</v>
      </c>
      <c r="G244" s="277"/>
      <c r="H244" s="277"/>
      <c r="I244" s="277"/>
      <c r="J244" s="146" t="s">
        <v>183</v>
      </c>
      <c r="K244" s="147">
        <v>6</v>
      </c>
      <c r="L244" s="278"/>
      <c r="M244" s="277"/>
      <c r="N244" s="278">
        <f t="shared" si="42"/>
        <v>0</v>
      </c>
      <c r="O244" s="271"/>
      <c r="P244" s="271"/>
      <c r="Q244" s="271"/>
      <c r="R244" s="129"/>
      <c r="T244" s="228"/>
      <c r="U244" s="37"/>
      <c r="V244" s="29"/>
      <c r="W244" s="130"/>
      <c r="X244" s="130"/>
      <c r="Y244" s="130"/>
      <c r="Z244" s="130"/>
      <c r="AA244" s="131"/>
      <c r="AE244" s="144"/>
      <c r="AF244" s="144"/>
      <c r="AG244" s="145"/>
      <c r="AH244" s="276"/>
      <c r="AI244" s="277"/>
      <c r="AJ244" s="277"/>
      <c r="AK244" s="277"/>
      <c r="AL244" s="146"/>
      <c r="AM244" s="147"/>
      <c r="AN244" s="278"/>
      <c r="AO244" s="277"/>
      <c r="AP244" s="278"/>
      <c r="AQ244" s="271"/>
      <c r="AR244" s="271"/>
      <c r="AS244" s="271"/>
      <c r="AT244" s="14" t="s">
        <v>252</v>
      </c>
      <c r="AU244" s="14" t="s">
        <v>79</v>
      </c>
      <c r="AY244" s="14" t="s">
        <v>149</v>
      </c>
      <c r="BE244" s="132">
        <f t="shared" si="43"/>
        <v>0</v>
      </c>
      <c r="BF244" s="132">
        <f t="shared" si="44"/>
        <v>0</v>
      </c>
      <c r="BG244" s="132">
        <f t="shared" si="45"/>
        <v>0</v>
      </c>
      <c r="BH244" s="132">
        <f t="shared" si="46"/>
        <v>0</v>
      </c>
      <c r="BI244" s="132">
        <f t="shared" si="47"/>
        <v>0</v>
      </c>
      <c r="BJ244" s="14" t="s">
        <v>155</v>
      </c>
      <c r="BK244" s="132">
        <f t="shared" si="48"/>
        <v>0</v>
      </c>
      <c r="BL244" s="14" t="s">
        <v>154</v>
      </c>
      <c r="BM244" s="14" t="s">
        <v>607</v>
      </c>
    </row>
    <row r="245" spans="2:65" s="1" customFormat="1" ht="31.5" customHeight="1">
      <c r="B245" s="128"/>
      <c r="C245" s="139" t="s">
        <v>611</v>
      </c>
      <c r="D245" s="139" t="s">
        <v>150</v>
      </c>
      <c r="E245" s="140" t="s">
        <v>1560</v>
      </c>
      <c r="F245" s="270" t="s">
        <v>1561</v>
      </c>
      <c r="G245" s="271"/>
      <c r="H245" s="271"/>
      <c r="I245" s="271"/>
      <c r="J245" s="141" t="s">
        <v>1044</v>
      </c>
      <c r="K245" s="142">
        <v>30</v>
      </c>
      <c r="L245" s="272"/>
      <c r="M245" s="271"/>
      <c r="N245" s="272">
        <f t="shared" si="42"/>
        <v>0</v>
      </c>
      <c r="O245" s="271"/>
      <c r="P245" s="271"/>
      <c r="Q245" s="271"/>
      <c r="R245" s="129"/>
      <c r="T245" s="228"/>
      <c r="U245" s="37"/>
      <c r="V245" s="29"/>
      <c r="W245" s="130"/>
      <c r="X245" s="130"/>
      <c r="Y245" s="130"/>
      <c r="Z245" s="130"/>
      <c r="AA245" s="131"/>
      <c r="AE245" s="139"/>
      <c r="AF245" s="139"/>
      <c r="AG245" s="140"/>
      <c r="AH245" s="270"/>
      <c r="AI245" s="271"/>
      <c r="AJ245" s="271"/>
      <c r="AK245" s="271"/>
      <c r="AL245" s="141"/>
      <c r="AM245" s="142"/>
      <c r="AN245" s="272"/>
      <c r="AO245" s="271"/>
      <c r="AP245" s="272"/>
      <c r="AQ245" s="271"/>
      <c r="AR245" s="271"/>
      <c r="AS245" s="271"/>
      <c r="AT245" s="14" t="s">
        <v>150</v>
      </c>
      <c r="AU245" s="14" t="s">
        <v>79</v>
      </c>
      <c r="AY245" s="14" t="s">
        <v>149</v>
      </c>
      <c r="BE245" s="132">
        <f t="shared" si="43"/>
        <v>0</v>
      </c>
      <c r="BF245" s="132">
        <f t="shared" si="44"/>
        <v>0</v>
      </c>
      <c r="BG245" s="132">
        <f t="shared" si="45"/>
        <v>0</v>
      </c>
      <c r="BH245" s="132">
        <f t="shared" si="46"/>
        <v>0</v>
      </c>
      <c r="BI245" s="132">
        <f t="shared" si="47"/>
        <v>0</v>
      </c>
      <c r="BJ245" s="14" t="s">
        <v>155</v>
      </c>
      <c r="BK245" s="132">
        <f t="shared" si="48"/>
        <v>0</v>
      </c>
      <c r="BL245" s="14" t="s">
        <v>154</v>
      </c>
      <c r="BM245" s="14" t="s">
        <v>611</v>
      </c>
    </row>
    <row r="246" spans="2:65" s="1" customFormat="1" ht="22.5" customHeight="1">
      <c r="B246" s="128"/>
      <c r="C246" s="139" t="s">
        <v>615</v>
      </c>
      <c r="D246" s="139" t="s">
        <v>150</v>
      </c>
      <c r="E246" s="140" t="s">
        <v>1562</v>
      </c>
      <c r="F246" s="270" t="s">
        <v>1563</v>
      </c>
      <c r="G246" s="271"/>
      <c r="H246" s="271"/>
      <c r="I246" s="271"/>
      <c r="J246" s="141" t="s">
        <v>1044</v>
      </c>
      <c r="K246" s="142">
        <v>40</v>
      </c>
      <c r="L246" s="272"/>
      <c r="M246" s="271"/>
      <c r="N246" s="272">
        <f t="shared" si="42"/>
        <v>0</v>
      </c>
      <c r="O246" s="271"/>
      <c r="P246" s="271"/>
      <c r="Q246" s="271"/>
      <c r="R246" s="129"/>
      <c r="T246" s="228"/>
      <c r="U246" s="37"/>
      <c r="V246" s="29"/>
      <c r="W246" s="130"/>
      <c r="X246" s="130"/>
      <c r="Y246" s="130"/>
      <c r="Z246" s="130"/>
      <c r="AA246" s="131"/>
      <c r="AE246" s="139"/>
      <c r="AF246" s="139"/>
      <c r="AG246" s="140"/>
      <c r="AH246" s="270"/>
      <c r="AI246" s="271"/>
      <c r="AJ246" s="271"/>
      <c r="AK246" s="271"/>
      <c r="AL246" s="141"/>
      <c r="AM246" s="142"/>
      <c r="AN246" s="272"/>
      <c r="AO246" s="271"/>
      <c r="AP246" s="272"/>
      <c r="AQ246" s="271"/>
      <c r="AR246" s="271"/>
      <c r="AS246" s="271"/>
      <c r="AT246" s="14" t="s">
        <v>150</v>
      </c>
      <c r="AU246" s="14" t="s">
        <v>79</v>
      </c>
      <c r="AY246" s="14" t="s">
        <v>149</v>
      </c>
      <c r="BE246" s="132">
        <f t="shared" si="43"/>
        <v>0</v>
      </c>
      <c r="BF246" s="132">
        <f t="shared" si="44"/>
        <v>0</v>
      </c>
      <c r="BG246" s="132">
        <f t="shared" si="45"/>
        <v>0</v>
      </c>
      <c r="BH246" s="132">
        <f t="shared" si="46"/>
        <v>0</v>
      </c>
      <c r="BI246" s="132">
        <f t="shared" si="47"/>
        <v>0</v>
      </c>
      <c r="BJ246" s="14" t="s">
        <v>155</v>
      </c>
      <c r="BK246" s="132">
        <f t="shared" si="48"/>
        <v>0</v>
      </c>
      <c r="BL246" s="14" t="s">
        <v>154</v>
      </c>
      <c r="BM246" s="14" t="s">
        <v>615</v>
      </c>
    </row>
    <row r="247" spans="2:65" s="1" customFormat="1" ht="22.5" customHeight="1">
      <c r="B247" s="128"/>
      <c r="C247" s="139" t="s">
        <v>619</v>
      </c>
      <c r="D247" s="139" t="s">
        <v>150</v>
      </c>
      <c r="E247" s="140" t="s">
        <v>1564</v>
      </c>
      <c r="F247" s="270" t="s">
        <v>1565</v>
      </c>
      <c r="G247" s="271"/>
      <c r="H247" s="271"/>
      <c r="I247" s="271"/>
      <c r="J247" s="141" t="s">
        <v>1044</v>
      </c>
      <c r="K247" s="142">
        <v>50</v>
      </c>
      <c r="L247" s="272"/>
      <c r="M247" s="271"/>
      <c r="N247" s="272">
        <f t="shared" si="42"/>
        <v>0</v>
      </c>
      <c r="O247" s="271"/>
      <c r="P247" s="271"/>
      <c r="Q247" s="271"/>
      <c r="R247" s="129"/>
      <c r="T247" s="228"/>
      <c r="U247" s="37"/>
      <c r="V247" s="29"/>
      <c r="W247" s="130"/>
      <c r="X247" s="130"/>
      <c r="Y247" s="130"/>
      <c r="Z247" s="130"/>
      <c r="AA247" s="131"/>
      <c r="AE247" s="139"/>
      <c r="AF247" s="139"/>
      <c r="AG247" s="140"/>
      <c r="AH247" s="270"/>
      <c r="AI247" s="271"/>
      <c r="AJ247" s="271"/>
      <c r="AK247" s="271"/>
      <c r="AL247" s="141"/>
      <c r="AM247" s="142"/>
      <c r="AN247" s="272"/>
      <c r="AO247" s="271"/>
      <c r="AP247" s="272"/>
      <c r="AQ247" s="271"/>
      <c r="AR247" s="271"/>
      <c r="AS247" s="271"/>
      <c r="AT247" s="14" t="s">
        <v>150</v>
      </c>
      <c r="AU247" s="14" t="s">
        <v>79</v>
      </c>
      <c r="AY247" s="14" t="s">
        <v>149</v>
      </c>
      <c r="BE247" s="132">
        <f t="shared" si="43"/>
        <v>0</v>
      </c>
      <c r="BF247" s="132">
        <f t="shared" si="44"/>
        <v>0</v>
      </c>
      <c r="BG247" s="132">
        <f t="shared" si="45"/>
        <v>0</v>
      </c>
      <c r="BH247" s="132">
        <f t="shared" si="46"/>
        <v>0</v>
      </c>
      <c r="BI247" s="132">
        <f t="shared" si="47"/>
        <v>0</v>
      </c>
      <c r="BJ247" s="14" t="s">
        <v>155</v>
      </c>
      <c r="BK247" s="132">
        <f t="shared" si="48"/>
        <v>0</v>
      </c>
      <c r="BL247" s="14" t="s">
        <v>154</v>
      </c>
      <c r="BM247" s="14" t="s">
        <v>619</v>
      </c>
    </row>
    <row r="248" spans="2:65" s="1" customFormat="1" ht="31.5" customHeight="1">
      <c r="B248" s="128"/>
      <c r="C248" s="139" t="s">
        <v>623</v>
      </c>
      <c r="D248" s="139" t="s">
        <v>150</v>
      </c>
      <c r="E248" s="140" t="s">
        <v>1431</v>
      </c>
      <c r="F248" s="270" t="s">
        <v>1432</v>
      </c>
      <c r="G248" s="271"/>
      <c r="H248" s="271"/>
      <c r="I248" s="271"/>
      <c r="J248" s="141" t="s">
        <v>809</v>
      </c>
      <c r="K248" s="142">
        <v>50</v>
      </c>
      <c r="L248" s="272"/>
      <c r="M248" s="271"/>
      <c r="N248" s="272">
        <f t="shared" si="42"/>
        <v>0</v>
      </c>
      <c r="O248" s="271"/>
      <c r="P248" s="271"/>
      <c r="Q248" s="271"/>
      <c r="R248" s="129"/>
      <c r="T248" s="228"/>
      <c r="U248" s="37"/>
      <c r="V248" s="29"/>
      <c r="W248" s="130"/>
      <c r="X248" s="130"/>
      <c r="Y248" s="130"/>
      <c r="Z248" s="130"/>
      <c r="AA248" s="131"/>
      <c r="AE248" s="139"/>
      <c r="AF248" s="139"/>
      <c r="AG248" s="140"/>
      <c r="AH248" s="270"/>
      <c r="AI248" s="271"/>
      <c r="AJ248" s="271"/>
      <c r="AK248" s="271"/>
      <c r="AL248" s="141"/>
      <c r="AM248" s="142"/>
      <c r="AN248" s="272"/>
      <c r="AO248" s="271"/>
      <c r="AP248" s="272"/>
      <c r="AQ248" s="271"/>
      <c r="AR248" s="271"/>
      <c r="AS248" s="271"/>
      <c r="AT248" s="14" t="s">
        <v>150</v>
      </c>
      <c r="AU248" s="14" t="s">
        <v>79</v>
      </c>
      <c r="AY248" s="14" t="s">
        <v>149</v>
      </c>
      <c r="BE248" s="132">
        <f t="shared" si="43"/>
        <v>0</v>
      </c>
      <c r="BF248" s="132">
        <f t="shared" si="44"/>
        <v>0</v>
      </c>
      <c r="BG248" s="132">
        <f t="shared" si="45"/>
        <v>0</v>
      </c>
      <c r="BH248" s="132">
        <f t="shared" si="46"/>
        <v>0</v>
      </c>
      <c r="BI248" s="132">
        <f t="shared" si="47"/>
        <v>0</v>
      </c>
      <c r="BJ248" s="14" t="s">
        <v>155</v>
      </c>
      <c r="BK248" s="132">
        <f t="shared" si="48"/>
        <v>0</v>
      </c>
      <c r="BL248" s="14" t="s">
        <v>154</v>
      </c>
      <c r="BM248" s="14" t="s">
        <v>623</v>
      </c>
    </row>
    <row r="249" spans="2:65" s="1" customFormat="1" ht="22.5" customHeight="1">
      <c r="B249" s="128"/>
      <c r="C249" s="139" t="s">
        <v>627</v>
      </c>
      <c r="D249" s="139" t="s">
        <v>150</v>
      </c>
      <c r="E249" s="140" t="s">
        <v>1566</v>
      </c>
      <c r="F249" s="270" t="s">
        <v>1567</v>
      </c>
      <c r="G249" s="271"/>
      <c r="H249" s="271"/>
      <c r="I249" s="271"/>
      <c r="J249" s="141" t="s">
        <v>183</v>
      </c>
      <c r="K249" s="142">
        <v>1</v>
      </c>
      <c r="L249" s="272"/>
      <c r="M249" s="271"/>
      <c r="N249" s="272">
        <f t="shared" si="42"/>
        <v>0</v>
      </c>
      <c r="O249" s="271"/>
      <c r="P249" s="271"/>
      <c r="Q249" s="271"/>
      <c r="R249" s="129"/>
      <c r="T249" s="228"/>
      <c r="U249" s="37"/>
      <c r="V249" s="29"/>
      <c r="W249" s="130"/>
      <c r="X249" s="130"/>
      <c r="Y249" s="130"/>
      <c r="Z249" s="130"/>
      <c r="AA249" s="131"/>
      <c r="AE249" s="139"/>
      <c r="AF249" s="139"/>
      <c r="AG249" s="140"/>
      <c r="AH249" s="270"/>
      <c r="AI249" s="271"/>
      <c r="AJ249" s="271"/>
      <c r="AK249" s="271"/>
      <c r="AL249" s="141"/>
      <c r="AM249" s="142"/>
      <c r="AN249" s="272"/>
      <c r="AO249" s="271"/>
      <c r="AP249" s="272"/>
      <c r="AQ249" s="271"/>
      <c r="AR249" s="271"/>
      <c r="AS249" s="271"/>
      <c r="AT249" s="14" t="s">
        <v>150</v>
      </c>
      <c r="AU249" s="14" t="s">
        <v>79</v>
      </c>
      <c r="AY249" s="14" t="s">
        <v>149</v>
      </c>
      <c r="BE249" s="132">
        <f t="shared" si="43"/>
        <v>0</v>
      </c>
      <c r="BF249" s="132">
        <f t="shared" si="44"/>
        <v>0</v>
      </c>
      <c r="BG249" s="132">
        <f t="shared" si="45"/>
        <v>0</v>
      </c>
      <c r="BH249" s="132">
        <f t="shared" si="46"/>
        <v>0</v>
      </c>
      <c r="BI249" s="132">
        <f t="shared" si="47"/>
        <v>0</v>
      </c>
      <c r="BJ249" s="14" t="s">
        <v>155</v>
      </c>
      <c r="BK249" s="132">
        <f t="shared" si="48"/>
        <v>0</v>
      </c>
      <c r="BL249" s="14" t="s">
        <v>154</v>
      </c>
      <c r="BM249" s="14" t="s">
        <v>627</v>
      </c>
    </row>
    <row r="250" spans="2:65" s="1" customFormat="1" ht="22.5" customHeight="1">
      <c r="B250" s="128"/>
      <c r="C250" s="139" t="s">
        <v>630</v>
      </c>
      <c r="D250" s="139" t="s">
        <v>150</v>
      </c>
      <c r="E250" s="140" t="s">
        <v>1568</v>
      </c>
      <c r="F250" s="273" t="s">
        <v>1607</v>
      </c>
      <c r="G250" s="271"/>
      <c r="H250" s="271"/>
      <c r="I250" s="271"/>
      <c r="J250" s="141" t="s">
        <v>183</v>
      </c>
      <c r="K250" s="142">
        <v>6</v>
      </c>
      <c r="L250" s="272"/>
      <c r="M250" s="271"/>
      <c r="N250" s="272">
        <f t="shared" si="42"/>
        <v>0</v>
      </c>
      <c r="O250" s="271"/>
      <c r="P250" s="271"/>
      <c r="Q250" s="271"/>
      <c r="R250" s="129"/>
      <c r="T250" s="228"/>
      <c r="U250" s="37"/>
      <c r="V250" s="29"/>
      <c r="W250" s="130"/>
      <c r="X250" s="130"/>
      <c r="Y250" s="130"/>
      <c r="Z250" s="130"/>
      <c r="AA250" s="131"/>
      <c r="AE250" s="139"/>
      <c r="AF250" s="139"/>
      <c r="AG250" s="140"/>
      <c r="AH250" s="273"/>
      <c r="AI250" s="271"/>
      <c r="AJ250" s="271"/>
      <c r="AK250" s="271"/>
      <c r="AL250" s="141"/>
      <c r="AM250" s="142"/>
      <c r="AN250" s="272"/>
      <c r="AO250" s="271"/>
      <c r="AP250" s="272"/>
      <c r="AQ250" s="271"/>
      <c r="AR250" s="271"/>
      <c r="AS250" s="271"/>
      <c r="AT250" s="14" t="s">
        <v>150</v>
      </c>
      <c r="AU250" s="14" t="s">
        <v>79</v>
      </c>
      <c r="AY250" s="14" t="s">
        <v>149</v>
      </c>
      <c r="BE250" s="132">
        <f t="shared" si="43"/>
        <v>0</v>
      </c>
      <c r="BF250" s="132">
        <f t="shared" si="44"/>
        <v>0</v>
      </c>
      <c r="BG250" s="132">
        <f t="shared" si="45"/>
        <v>0</v>
      </c>
      <c r="BH250" s="132">
        <f t="shared" si="46"/>
        <v>0</v>
      </c>
      <c r="BI250" s="132">
        <f t="shared" si="47"/>
        <v>0</v>
      </c>
      <c r="BJ250" s="14" t="s">
        <v>155</v>
      </c>
      <c r="BK250" s="132">
        <f t="shared" si="48"/>
        <v>0</v>
      </c>
      <c r="BL250" s="14" t="s">
        <v>154</v>
      </c>
      <c r="BM250" s="14" t="s">
        <v>630</v>
      </c>
    </row>
    <row r="251" spans="2:18" s="1" customFormat="1" ht="6.75" customHeight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4"/>
    </row>
  </sheetData>
  <sheetProtection/>
  <mergeCells count="833">
    <mergeCell ref="H1:K1"/>
    <mergeCell ref="S2:AC2"/>
    <mergeCell ref="F250:I250"/>
    <mergeCell ref="L250:M250"/>
    <mergeCell ref="N250:Q250"/>
    <mergeCell ref="N116:Q116"/>
    <mergeCell ref="N117:Q117"/>
    <mergeCell ref="N151:Q151"/>
    <mergeCell ref="N182:Q182"/>
    <mergeCell ref="N195:Q195"/>
    <mergeCell ref="N211:Q211"/>
    <mergeCell ref="N231:Q231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39:I239"/>
    <mergeCell ref="L239:M239"/>
    <mergeCell ref="N239:Q239"/>
    <mergeCell ref="F241:I241"/>
    <mergeCell ref="L241:M241"/>
    <mergeCell ref="N241:Q241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18:AK118"/>
    <mergeCell ref="AN118:AO118"/>
    <mergeCell ref="AP118:AS118"/>
    <mergeCell ref="AH119:AK119"/>
    <mergeCell ref="AN119:AO119"/>
    <mergeCell ref="AP119:AS119"/>
    <mergeCell ref="AH120:AK120"/>
    <mergeCell ref="AN120:AO120"/>
    <mergeCell ref="AP120:AS120"/>
    <mergeCell ref="AH121:AK121"/>
    <mergeCell ref="AN121:AO121"/>
    <mergeCell ref="AP121:AS12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H127:AK127"/>
    <mergeCell ref="AN127:AO127"/>
    <mergeCell ref="AP127:AS127"/>
    <mergeCell ref="AH128:AK128"/>
    <mergeCell ref="AN128:AO128"/>
    <mergeCell ref="AP128:AS128"/>
    <mergeCell ref="AH129:AK129"/>
    <mergeCell ref="AN129:AO129"/>
    <mergeCell ref="AP129:AS129"/>
    <mergeCell ref="AH130:AK130"/>
    <mergeCell ref="AN130:AO130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H134:AK134"/>
    <mergeCell ref="AN134:AO134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H229:AK229"/>
    <mergeCell ref="AN229:AO229"/>
    <mergeCell ref="AP229:AS229"/>
    <mergeCell ref="AH230:AK230"/>
    <mergeCell ref="AN230:AO230"/>
    <mergeCell ref="AP230:AS230"/>
    <mergeCell ref="AP231:AS231"/>
    <mergeCell ref="AH232:AK232"/>
    <mergeCell ref="AN232:AO232"/>
    <mergeCell ref="AP232:AS232"/>
    <mergeCell ref="AH233:AK233"/>
    <mergeCell ref="AN233:AO233"/>
    <mergeCell ref="AP233:AS233"/>
    <mergeCell ref="AH234:AK234"/>
    <mergeCell ref="AN234:AO234"/>
    <mergeCell ref="AP234:AS234"/>
    <mergeCell ref="AH235:AK235"/>
    <mergeCell ref="AN235:AO235"/>
    <mergeCell ref="AP235:AS235"/>
    <mergeCell ref="AH236:AK236"/>
    <mergeCell ref="AN236:AO236"/>
    <mergeCell ref="AP236:AS236"/>
    <mergeCell ref="AH237:AK237"/>
    <mergeCell ref="AN237:AO237"/>
    <mergeCell ref="AP237:AS237"/>
    <mergeCell ref="AH238:AK238"/>
    <mergeCell ref="AN238:AO238"/>
    <mergeCell ref="AP238:AS238"/>
    <mergeCell ref="AH239:AK239"/>
    <mergeCell ref="AN239:AO239"/>
    <mergeCell ref="AP239:AS239"/>
    <mergeCell ref="AP240:AS240"/>
    <mergeCell ref="AH241:AK241"/>
    <mergeCell ref="AN241:AO241"/>
    <mergeCell ref="AP241:AS241"/>
    <mergeCell ref="AH242:AK242"/>
    <mergeCell ref="AN242:AO242"/>
    <mergeCell ref="AP242:AS242"/>
    <mergeCell ref="AH243:AK243"/>
    <mergeCell ref="AN243:AO243"/>
    <mergeCell ref="AP243:AS243"/>
    <mergeCell ref="AH244:AK244"/>
    <mergeCell ref="AN244:AO244"/>
    <mergeCell ref="AP244:AS244"/>
    <mergeCell ref="AH245:AK245"/>
    <mergeCell ref="AN245:AO245"/>
    <mergeCell ref="AP245:AS245"/>
    <mergeCell ref="AH246:AK246"/>
    <mergeCell ref="AN246:AO246"/>
    <mergeCell ref="AP246:AS246"/>
    <mergeCell ref="AH247:AK247"/>
    <mergeCell ref="AN247:AO247"/>
    <mergeCell ref="AP247:AS247"/>
    <mergeCell ref="AH250:AK250"/>
    <mergeCell ref="AN250:AO250"/>
    <mergeCell ref="AP250:AS250"/>
    <mergeCell ref="AH248:AK248"/>
    <mergeCell ref="AN248:AO248"/>
    <mergeCell ref="AP248:AS248"/>
    <mergeCell ref="AH249:AK249"/>
    <mergeCell ref="AN249:AO249"/>
    <mergeCell ref="AP249:AS249"/>
  </mergeCells>
  <printOptions/>
  <pageMargins left="0.5905511811023623" right="0.5905511811023623" top="0.5118110236220472" bottom="0.4724409448818898" header="0" footer="0"/>
  <pageSetup blackAndWhite="1" errors="blank" fitToHeight="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Lenovo-PC\Lenovo</dc:creator>
  <cp:keywords/>
  <dc:description/>
  <cp:lastModifiedBy>Windows User Account</cp:lastModifiedBy>
  <cp:lastPrinted>2020-01-17T05:10:56Z</cp:lastPrinted>
  <dcterms:created xsi:type="dcterms:W3CDTF">2018-03-07T13:35:30Z</dcterms:created>
  <dcterms:modified xsi:type="dcterms:W3CDTF">2020-01-17T05:18:29Z</dcterms:modified>
  <cp:category/>
  <cp:version/>
  <cp:contentType/>
  <cp:contentStatus/>
</cp:coreProperties>
</file>